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https://ufcbr-my.sharepoint.com/personal/cpge_ufc_br/Documents/1 DRIVE CPGE/1. ESTRATÉGIA/1. PDI/3. PDI 2023-2027/7. 1ª REVISÃO PDI 2023-2027/8. CONSOLIDADO/"/>
    </mc:Choice>
  </mc:AlternateContent>
  <xr:revisionPtr revIDLastSave="1402" documentId="8_{11256D07-E972-400B-A3EE-5B76711E0543}" xr6:coauthVersionLast="47" xr6:coauthVersionMax="47" xr10:uidLastSave="{D5A30A5F-6292-4B1A-9B03-162D452CD29B}"/>
  <bookViews>
    <workbookView xWindow="-120" yWindow="-120" windowWidth="21840" windowHeight="13290" tabRatio="815" firstSheet="6" activeTab="6" xr2:uid="{00000000-000D-0000-FFFF-FFFF00000000}"/>
  </bookViews>
  <sheets>
    <sheet name="Mapa Estratégico" sheetId="16" state="hidden" r:id="rId1"/>
    <sheet name="Resumo PDI" sheetId="7" state="hidden" r:id="rId2"/>
    <sheet name="Resultado Ações 2018" sheetId="14" state="hidden" r:id="rId3"/>
    <sheet name="Resultado Ações 2019" sheetId="15" state="hidden" r:id="rId4"/>
    <sheet name="Graf. Consolidado" sheetId="17" state="hidden" r:id="rId5"/>
    <sheet name="Objet_Prog antes da Revisão" sheetId="21" state="hidden" r:id="rId6"/>
    <sheet name="Capa" sheetId="26" r:id="rId7"/>
    <sheet name="Programas excluídos" sheetId="22" r:id="rId8"/>
    <sheet name="Programas inseridos" sheetId="23" r:id="rId9"/>
    <sheet name="Ações mantidas e excluídas" sheetId="5" r:id="rId10"/>
    <sheet name="Ações inseridas" sheetId="20" r:id="rId11"/>
    <sheet name="Objet_Prog após Revisão" sheetId="25"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E" localSheetId="10">#REF!</definedName>
    <definedName name="\E" localSheetId="4">#REF!</definedName>
    <definedName name="\E">#REF!</definedName>
    <definedName name="\M" localSheetId="4">#REF!</definedName>
    <definedName name="\M">#REF!</definedName>
    <definedName name="__Abr1">#REF!</definedName>
    <definedName name="__Ago1">#REF!</definedName>
    <definedName name="__BAL99">[1]balanco_Uru!#REF!</definedName>
    <definedName name="__BEP1">[2]BEP!$A$6:$S$22</definedName>
    <definedName name="__BEP2">[2]BEP!$A$30:$E$45</definedName>
    <definedName name="__Brz1">#REF!</definedName>
    <definedName name="__Brz2">#REF!</definedName>
    <definedName name="__DAT1">[3]fevereiro!#REF!</definedName>
    <definedName name="__DAT10">[3]fevereiro!#REF!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[3]fevereiro!#REF!</definedName>
    <definedName name="__DAT4">[3]fevereiro!#REF!</definedName>
    <definedName name="__DAT5">#REF!</definedName>
    <definedName name="__DAT6">[3]fevereiro!#REF!</definedName>
    <definedName name="__DAT7">[3]fevereiro!#REF!</definedName>
    <definedName name="__DAT8">[3]fevereiro!#REF!</definedName>
    <definedName name="__DAT9">[3]fevereiro!#REF!</definedName>
    <definedName name="__Dez1">#REF!</definedName>
    <definedName name="__Fev1">#REF!</definedName>
    <definedName name="__Jan1">#REF!</definedName>
    <definedName name="__Jul1">#REF!</definedName>
    <definedName name="__Jun1">#REF!</definedName>
    <definedName name="__Mai1">#REF!</definedName>
    <definedName name="__Mar1">#REF!</definedName>
    <definedName name="__Nov1">#REF!</definedName>
    <definedName name="__Out1">#REF!</definedName>
    <definedName name="__PA12">'[4]#¡REF'!$C$6:$P$294</definedName>
    <definedName name="__PA16">'[4]#¡REF'!$R$6:$AE$294</definedName>
    <definedName name="__RES98">[5]CSL!$A$72:$N$145</definedName>
    <definedName name="__RES99">[5]CSL!$A$286:$N$349</definedName>
    <definedName name="__sc1">'[4]#¡REF'!$B$1:$J$92</definedName>
    <definedName name="__Set1">#REF!</definedName>
    <definedName name="__X1"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__X1"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_Abr1">#REF!</definedName>
    <definedName name="_Ago1">#REF!</definedName>
    <definedName name="_BAL99">[1]balanco_Uru!#REF!</definedName>
    <definedName name="_BEP1">[2]BEP!$A$6:$S$22</definedName>
    <definedName name="_BEP2">[2]BEP!$A$30:$E$45</definedName>
    <definedName name="_Brz1">#REF!</definedName>
    <definedName name="_Brz2">#REF!</definedName>
    <definedName name="_DAT1">[3]fevereiro!#REF!</definedName>
    <definedName name="_DAT10">[3]fevereiro!#REF!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[3]fevereiro!#REF!</definedName>
    <definedName name="_DAT4">[3]fevereiro!#REF!</definedName>
    <definedName name="_DAT5">#REF!</definedName>
    <definedName name="_DAT6">[3]fevereiro!#REF!</definedName>
    <definedName name="_DAT7">[3]fevereiro!#REF!</definedName>
    <definedName name="_DAT8">[3]fevereiro!#REF!</definedName>
    <definedName name="_DAT9">[3]fevereiro!#REF!</definedName>
    <definedName name="_Dez1">#REF!</definedName>
    <definedName name="_Fev1">#REF!</definedName>
    <definedName name="_xlnm._FilterDatabase" localSheetId="10" hidden="1">'Ações inseridas'!$A$3:$E$115</definedName>
    <definedName name="_xlnm._FilterDatabase" localSheetId="9" hidden="1">'Ações mantidas e excluídas'!$A$3:$I$336</definedName>
    <definedName name="_xlnm._FilterDatabase" localSheetId="4" hidden="1">'Graf. Consolidado'!#REF!</definedName>
    <definedName name="_xlnm._FilterDatabase" localSheetId="5" hidden="1">'Objet_Prog antes da Revisão'!$A$3:$E$38</definedName>
    <definedName name="_xlnm._FilterDatabase" localSheetId="11" hidden="1">'Objet_Prog após Revisão'!$A$3:$E$39</definedName>
    <definedName name="_xlnm._FilterDatabase" localSheetId="8" hidden="1">'Programas inseridos'!$A$2:$V$6</definedName>
    <definedName name="_Jan1" localSheetId="10">#REF!</definedName>
    <definedName name="_Jan1">#REF!</definedName>
    <definedName name="_Jul1" localSheetId="10">#REF!</definedName>
    <definedName name="_Jul1">#REF!</definedName>
    <definedName name="_Jun1" localSheetId="10">#REF!</definedName>
    <definedName name="_Jun1">#REF!</definedName>
    <definedName name="_Mai1">#REF!</definedName>
    <definedName name="_Mar1">#REF!</definedName>
    <definedName name="_Nov1">#REF!</definedName>
    <definedName name="_Order1" hidden="1">255</definedName>
    <definedName name="_Out1">#REF!</definedName>
    <definedName name="_PA12">'[4]#¡REF'!$C$6:$P$294</definedName>
    <definedName name="_PA16">'[4]#¡REF'!$R$6:$AE$294</definedName>
    <definedName name="_RES98">[5]CSL!$A$72:$N$145</definedName>
    <definedName name="_RES99">[5]CSL!$A$286:$N$349</definedName>
    <definedName name="_sc1">'[4]#¡REF'!$B$1:$J$92</definedName>
    <definedName name="_Set1">#REF!</definedName>
    <definedName name="_X1"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_X1"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A10SA" localSheetId="4">#REF!</definedName>
    <definedName name="A10SA">#REF!</definedName>
    <definedName name="A11SA" localSheetId="4">#REF!</definedName>
    <definedName name="A11SA">#REF!</definedName>
    <definedName name="A12SA" localSheetId="4">#REF!</definedName>
    <definedName name="A12SA">#REF!</definedName>
    <definedName name="A13SA" localSheetId="4">#REF!</definedName>
    <definedName name="A13SA">#REF!</definedName>
    <definedName name="A14SA" localSheetId="4">#REF!</definedName>
    <definedName name="A14SA">#REF!</definedName>
    <definedName name="A15SA" localSheetId="4">#REF!</definedName>
    <definedName name="A15SA">#REF!</definedName>
    <definedName name="A16SA" localSheetId="4">#REF!</definedName>
    <definedName name="A16SA">#REF!</definedName>
    <definedName name="A17SA" localSheetId="4">#REF!</definedName>
    <definedName name="A17SA">#REF!</definedName>
    <definedName name="A18SA" localSheetId="4">#REF!</definedName>
    <definedName name="A18SA">#REF!</definedName>
    <definedName name="A19SA" localSheetId="4">#REF!</definedName>
    <definedName name="A19SA">#REF!</definedName>
    <definedName name="A1SA" localSheetId="4">#REF!</definedName>
    <definedName name="A1SA">#REF!</definedName>
    <definedName name="A20SA" localSheetId="4">#REF!</definedName>
    <definedName name="A20SA">#REF!</definedName>
    <definedName name="A21SA" localSheetId="4">#REF!</definedName>
    <definedName name="A21SA">#REF!</definedName>
    <definedName name="A22SA" localSheetId="4">#REF!</definedName>
    <definedName name="A22SA">#REF!</definedName>
    <definedName name="A23SA" localSheetId="4">#REF!</definedName>
    <definedName name="A23SA">#REF!</definedName>
    <definedName name="A2SA" localSheetId="4">#REF!</definedName>
    <definedName name="A2SA">#REF!</definedName>
    <definedName name="A3SA" localSheetId="4">#REF!</definedName>
    <definedName name="A3SA">#REF!</definedName>
    <definedName name="A4SA" localSheetId="4">#REF!</definedName>
    <definedName name="A4SA">#REF!</definedName>
    <definedName name="A5SA" localSheetId="4">#REF!</definedName>
    <definedName name="A5SA">#REF!</definedName>
    <definedName name="A6SA" localSheetId="4">#REF!</definedName>
    <definedName name="A6SA">#REF!</definedName>
    <definedName name="A7SA" localSheetId="4">#REF!</definedName>
    <definedName name="A7SA">#REF!</definedName>
    <definedName name="A8SA" localSheetId="4">#REF!</definedName>
    <definedName name="A8SA">#REF!</definedName>
    <definedName name="A9SA" localSheetId="4">#REF!</definedName>
    <definedName name="A9SA">#REF!</definedName>
    <definedName name="AA"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AA"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AA"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aabaixas" localSheetId="4">[4]su_b_ai!#REF!</definedName>
    <definedName name="aabaixas">[4]su_b_ai!#REF!</definedName>
    <definedName name="AMOX1"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AMOX1"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AMOX1"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AMOX100" localSheetId="10" hidden="1">{#N/A,#N/A,TRUE,"Start";#N/A,#N/A,TRUE,"DadosGerais";#N/A,#N/A,TRUE,"Custo Conversão"}</definedName>
    <definedName name="AMOX100" localSheetId="4" hidden="1">{#N/A,#N/A,TRUE,"Start";#N/A,#N/A,TRUE,"DadosGerais";#N/A,#N/A,TRUE,"Custo Conversão"}</definedName>
    <definedName name="AMOX100" hidden="1">{#N/A,#N/A,TRUE,"Start";#N/A,#N/A,TRUE,"DadosGerais";#N/A,#N/A,TRUE,"Custo Conversão"}</definedName>
    <definedName name="AMOX1A" localSheetId="10" hidden="1">{#N/A,#N/A,TRUE,"Start";#N/A,#N/A,TRUE,"DadosGerais";#N/A,#N/A,TRUE,"Custo Conversão"}</definedName>
    <definedName name="AMOX1A" localSheetId="4" hidden="1">{#N/A,#N/A,TRUE,"Start";#N/A,#N/A,TRUE,"DadosGerais";#N/A,#N/A,TRUE,"Custo Conversão"}</definedName>
    <definedName name="AMOX1A" hidden="1">{#N/A,#N/A,TRUE,"Start";#N/A,#N/A,TRUE,"DadosGerais";#N/A,#N/A,TRUE,"Custo Conversão"}</definedName>
    <definedName name="AMOX2"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AMOX2"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AMOX2"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Ano" localSheetId="4">#REF!</definedName>
    <definedName name="Ano">#REF!</definedName>
    <definedName name="_xlnm.Print_Area" localSheetId="6">Capa!$A$1:$B$15</definedName>
    <definedName name="Área_de_impressão1">'[4]#¡REF'!$B$1:$D$101</definedName>
    <definedName name="Área_de_impressão2">'[4]#¡REF'!$B$102:$G$170</definedName>
    <definedName name="Área_de_impressão3">'[4]#¡REF'!$A$1:$J$68</definedName>
    <definedName name="Área_de_impressãoEND1">'[4]#¡REF'!$B$1:$J$82</definedName>
    <definedName name="Área_de_impressãoEND2">'[4]#¡REF'!$B$84:$J$148</definedName>
    <definedName name="Área_de_impressãoLAN1">'[4]#¡REF'!$B$1:$J$81</definedName>
    <definedName name="Área_de_impressãoLAN2">'[4]#¡REF'!$A$83:$J$147</definedName>
    <definedName name="Área_de_impressãosc1">'[4]#¡REF'!$B$1:$J$92</definedName>
    <definedName name="Área_de_impressãosc2">'[4]#¡REF'!$A$94:$J$158</definedName>
    <definedName name="Área_de_impressãoTOT">'[4]#¡REF'!$A$1:$P$39</definedName>
    <definedName name="AY17A" localSheetId="4">#REF!</definedName>
    <definedName name="AY17A">#REF!</definedName>
    <definedName name="B10SA" localSheetId="4">#REF!</definedName>
    <definedName name="B10SA">#REF!</definedName>
    <definedName name="B11SA" localSheetId="4">#REF!</definedName>
    <definedName name="B11SA">#REF!</definedName>
    <definedName name="B12SA" localSheetId="4">#REF!</definedName>
    <definedName name="B12SA">#REF!</definedName>
    <definedName name="B13SA" localSheetId="4">#REF!</definedName>
    <definedName name="B13SA">#REF!</definedName>
    <definedName name="B14SA" localSheetId="4">#REF!</definedName>
    <definedName name="B14SA">#REF!</definedName>
    <definedName name="B15SA" localSheetId="4">#REF!</definedName>
    <definedName name="B15SA">#REF!</definedName>
    <definedName name="B16SA" localSheetId="4">#REF!</definedName>
    <definedName name="B16SA">#REF!</definedName>
    <definedName name="B17SA" localSheetId="4">#REF!</definedName>
    <definedName name="B17SA">#REF!</definedName>
    <definedName name="B18SA" localSheetId="4">#REF!</definedName>
    <definedName name="B18SA">#REF!</definedName>
    <definedName name="B19SA" localSheetId="4">#REF!</definedName>
    <definedName name="B19SA">#REF!</definedName>
    <definedName name="B1SA" localSheetId="4">#REF!</definedName>
    <definedName name="B1SA">#REF!</definedName>
    <definedName name="B20SA" localSheetId="4">#REF!</definedName>
    <definedName name="B20SA">#REF!</definedName>
    <definedName name="B21SA" localSheetId="4">#REF!</definedName>
    <definedName name="B21SA">#REF!</definedName>
    <definedName name="B22SA" localSheetId="4">#REF!</definedName>
    <definedName name="B22SA">#REF!</definedName>
    <definedName name="B23SA" localSheetId="4">#REF!</definedName>
    <definedName name="B23SA">#REF!</definedName>
    <definedName name="B2SA" localSheetId="4">#REF!</definedName>
    <definedName name="B2SA">#REF!</definedName>
    <definedName name="B3SA" localSheetId="4">#REF!</definedName>
    <definedName name="B3SA">#REF!</definedName>
    <definedName name="B4SA" localSheetId="4">#REF!</definedName>
    <definedName name="B4SA">#REF!</definedName>
    <definedName name="B5SA" localSheetId="4">#REF!</definedName>
    <definedName name="B5SA">#REF!</definedName>
    <definedName name="B6SA" localSheetId="4">#REF!</definedName>
    <definedName name="B6SA">#REF!</definedName>
    <definedName name="B7SA" localSheetId="4">#REF!</definedName>
    <definedName name="B7SA">#REF!</definedName>
    <definedName name="B8SA" localSheetId="4">#REF!</definedName>
    <definedName name="B8SA">#REF!</definedName>
    <definedName name="B9SA" localSheetId="4">#REF!</definedName>
    <definedName name="B9SA">#REF!</definedName>
    <definedName name="BALANCESHEET" localSheetId="4">#REF!</definedName>
    <definedName name="BALANCESHEET">#REF!</definedName>
    <definedName name="BALANCESHEET1">'[6]BALANCE SHEET'!$A$1:$Q$47</definedName>
    <definedName name="BALANCESHEET2">'[6]BALANCE SHEET'!$A$49:$Q$84</definedName>
    <definedName name="BALANCESHEET3">'[6]BALANCE SHEET'!$A$102:$T$142</definedName>
    <definedName name="BALANCESHEET4">'[6]BALANCE SHEET'!$A$86:$T$96</definedName>
    <definedName name="BALANCESHEET5">'[6]BALANCE SHEET'!$D$145:$Q$156</definedName>
    <definedName name="BREAKEVEN">'[4]#¡REF'!$A$1:$R$41</definedName>
    <definedName name="BSFORECAST1" localSheetId="4">#REF!</definedName>
    <definedName name="BSFORECAST1">#REF!</definedName>
    <definedName name="BSFORECAST2" localSheetId="4">#REF!</definedName>
    <definedName name="BSFORECAST2">#REF!</definedName>
    <definedName name="BSR" localSheetId="4">#REF!</definedName>
    <definedName name="BSR">#REF!</definedName>
    <definedName name="BSU" localSheetId="4">#REF!</definedName>
    <definedName name="BSU">#REF!</definedName>
    <definedName name="BUDGET16OZMILHEIRO" localSheetId="4">#REF!</definedName>
    <definedName name="BUDGET16OZMILHEIRO">#REF!</definedName>
    <definedName name="BUDGET16OZUS" localSheetId="4">#REF!</definedName>
    <definedName name="BUDGET16OZUS">#REF!</definedName>
    <definedName name="CANPA">'[5]CANPA-NEW'!$A$1:$O$70</definedName>
    <definedName name="CANRE">'[5]RE-NEW'!$A$1:$O$70</definedName>
    <definedName name="CANRJ">'[5]RJ-NEW'!$A$1:$O$70</definedName>
    <definedName name="CanSales" localSheetId="10">#REF!</definedName>
    <definedName name="CanSales" localSheetId="4">#REF!</definedName>
    <definedName name="CanSales">#REF!</definedName>
    <definedName name="CANSP">'[5]SP-NEW'!$A$1:$O$70</definedName>
    <definedName name="CANTOT">'[5]CAN-TOT'!$A$1:$O$70</definedName>
    <definedName name="CCC">[7]Cover!$B$3:$P$47</definedName>
    <definedName name="CCCC">[8]Cover!$B$3:$P$47</definedName>
    <definedName name="CEENTEROS" localSheetId="4">[9]Cover!#REF!</definedName>
    <definedName name="CEENTEROS">[9]Cover!#REF!</definedName>
    <definedName name="CEMILES" localSheetId="4">[9]Cover!#REF!</definedName>
    <definedName name="CEMILES">[9]Cover!#REF!</definedName>
    <definedName name="chile" localSheetId="10">#REF!</definedName>
    <definedName name="chile" localSheetId="4">#REF!</definedName>
    <definedName name="chile">#REF!</definedName>
    <definedName name="chile2" localSheetId="4">#REF!</definedName>
    <definedName name="chile2">#REF!</definedName>
    <definedName name="Cif" localSheetId="4">#REF!</definedName>
    <definedName name="Cif">#REF!</definedName>
    <definedName name="COMP_ANOANT" localSheetId="4">#REF!</definedName>
    <definedName name="COMP_ANOANT">#REF!</definedName>
    <definedName name="comp1stsem_fin">'[5]COMP-1stSEM'!$B$49:$Q$94</definedName>
    <definedName name="comp1stsem_prem">'[5]COMP-1stSEM'!$B$3:$Q$47</definedName>
    <definedName name="comp2nd_fin">'[5]COMP-2nd'!$B$49:$Q$94</definedName>
    <definedName name="comp2nd_prem">'[5]COMP-2nd'!$B$3:$Q$47</definedName>
    <definedName name="comp2ndsem_fin">'[5]COMP-2ndSEM'!$B$49:$Q$91</definedName>
    <definedName name="comp2ndsem_prem">'[5]COMP-2ndSEM'!$B$3:$Q$47</definedName>
    <definedName name="comp3rd_fin">'[5]COMP-3rd'!$B$49:$Q$94</definedName>
    <definedName name="comp3rd_prem">'[5]COMP-3rd'!$B$3:$Q$47</definedName>
    <definedName name="comp4th_fin">'[5]COMP-4th'!$B$49:$Q$93</definedName>
    <definedName name="comp4th_prem">'[5]COMP-4th'!$B$3:$Q$47</definedName>
    <definedName name="cons" localSheetId="10">#REF!</definedName>
    <definedName name="cons" localSheetId="4">#REF!</definedName>
    <definedName name="cons">#REF!</definedName>
    <definedName name="consol" localSheetId="4">#REF!</definedName>
    <definedName name="consol">#REF!</definedName>
    <definedName name="consolidated" localSheetId="4">#REF!</definedName>
    <definedName name="consolidated">#REF!</definedName>
    <definedName name="CONSQTDANT" localSheetId="4">#REF!</definedName>
    <definedName name="CONSQTDANT">#REF!</definedName>
    <definedName name="CONSQTDAT" localSheetId="4">#REF!</definedName>
    <definedName name="CONSQTDAT">#REF!</definedName>
    <definedName name="CONSQTDPERC" localSheetId="4">#REF!</definedName>
    <definedName name="CONSQTDPERC">#REF!</definedName>
    <definedName name="CONSUSANT" localSheetId="4">#REF!</definedName>
    <definedName name="CONSUSANT">#REF!</definedName>
    <definedName name="CONSUSAT" localSheetId="4">#REF!</definedName>
    <definedName name="CONSUSAT">#REF!</definedName>
    <definedName name="CONSUSPERC" localSheetId="4">#REF!</definedName>
    <definedName name="CONSUSPERC">#REF!</definedName>
    <definedName name="CONTACONTABIL" localSheetId="4">#REF!</definedName>
    <definedName name="CONTACONTABIL">#REF!</definedName>
    <definedName name="cost" localSheetId="4">#REF!</definedName>
    <definedName name="cost">#REF!</definedName>
    <definedName name="CPMCANS" localSheetId="4">#REF!</definedName>
    <definedName name="CPMCANS">#REF!</definedName>
    <definedName name="CPMENDS" localSheetId="4">#REF!</definedName>
    <definedName name="CPMENDS">#REF!</definedName>
    <definedName name="csAllowLocalConsolidation">TRUE</definedName>
    <definedName name="csAppName">"BudgetWeb"</definedName>
    <definedName name="csDesignMode">1</definedName>
    <definedName name="csKeepAlive">5</definedName>
    <definedName name="csLocalConsolidationOnSubmit">TRUE</definedName>
    <definedName name="csPres_Cans_Produced_Dim01" localSheetId="4">#REF!</definedName>
    <definedName name="csPres_Cans_Produced_Dim01">#REF!</definedName>
    <definedName name="csPres_Cans_Produced_Dim02">"="</definedName>
    <definedName name="csPres_Cans_Produced_Dim03" localSheetId="4">#REF!</definedName>
    <definedName name="csPres_Cans_Produced_Dim03">#REF!</definedName>
    <definedName name="csPres_Cans_Produced_Dim04" localSheetId="4">#REF!</definedName>
    <definedName name="csPres_Cans_Produced_Dim04">#REF!</definedName>
    <definedName name="csPres_Cans_Produced_Dim05">"="</definedName>
    <definedName name="csPres_Cans_Produced_Dim06" localSheetId="4">#REF!</definedName>
    <definedName name="csPres_Cans_Produced_Dim06">#REF!</definedName>
    <definedName name="csPres_Cans_Produced_Dim07" localSheetId="4">#REF!</definedName>
    <definedName name="csPres_Cans_Produced_Dim07">#REF!</definedName>
    <definedName name="csPres_Cans_Produced_Dim08" localSheetId="4">#REF!</definedName>
    <definedName name="csPres_Cans_Produced_Dim08">#REF!</definedName>
    <definedName name="csPres_Cans_Produced_Dim09" localSheetId="4">#REF!</definedName>
    <definedName name="csPres_Cans_Produced_Dim09">#REF!</definedName>
    <definedName name="csPres_Cans_Produced_Dim10" localSheetId="4">#REF!</definedName>
    <definedName name="csPres_Cans_Produced_Dim10">#REF!</definedName>
    <definedName name="csPres_Cans_Produced_Dim11" localSheetId="4">#REF!</definedName>
    <definedName name="csPres_Cans_Produced_Dim11">#REF!</definedName>
    <definedName name="csPres_Cans_ProducedAnchor" localSheetId="4">#REF!</definedName>
    <definedName name="csPres_Cans_ProducedAnchor">#REF!</definedName>
    <definedName name="csPres_Committed_Cans_Dim01">"="</definedName>
    <definedName name="csPres_Committed_Cans_Dim02">"="</definedName>
    <definedName name="csPres_Committed_Cans_Dim03" localSheetId="4">#REF!</definedName>
    <definedName name="csPres_Committed_Cans_Dim03">#REF!</definedName>
    <definedName name="csPres_Committed_Cans_Dim04" localSheetId="4">#REF!</definedName>
    <definedName name="csPres_Committed_Cans_Dim04">#REF!</definedName>
    <definedName name="csPres_Committed_Cans_Dim05">"="</definedName>
    <definedName name="csPres_Committed_Cans_Dim06">"="</definedName>
    <definedName name="csPres_Committed_Cans_Dim07" localSheetId="4">#REF!</definedName>
    <definedName name="csPres_Committed_Cans_Dim07">#REF!</definedName>
    <definedName name="csPres_Committed_Cans_Dim08" localSheetId="4">#REF!</definedName>
    <definedName name="csPres_Committed_Cans_Dim08">#REF!</definedName>
    <definedName name="csPres_Committed_Cans_Dim09" localSheetId="4">#REF!</definedName>
    <definedName name="csPres_Committed_Cans_Dim09">#REF!</definedName>
    <definedName name="csPres_Committed_Cans_Dim10">"="</definedName>
    <definedName name="csPres_Committed_Cans_Dim11" localSheetId="4">#REF!</definedName>
    <definedName name="csPres_Committed_Cans_Dim11">#REF!</definedName>
    <definedName name="csPres_Committed_CansAnchor" localSheetId="4">#REF!</definedName>
    <definedName name="csPres_Committed_CansAnchor">#REF!</definedName>
    <definedName name="csPres_CPM_IM_Dim01" localSheetId="4">#REF!</definedName>
    <definedName name="csPres_CPM_IM_Dim01">#REF!</definedName>
    <definedName name="csPres_CPM_IM_Dim02">"="</definedName>
    <definedName name="csPres_CPM_IM_Dim03">"="</definedName>
    <definedName name="csPres_CPM_IM_Dim04">"="</definedName>
    <definedName name="csPres_CPM_IM_Dim05">"="</definedName>
    <definedName name="csPres_CPM_IM_Dim06">"="</definedName>
    <definedName name="csPres_CPM_IM_Dim07" localSheetId="4">#REF!</definedName>
    <definedName name="csPres_CPM_IM_Dim07">#REF!</definedName>
    <definedName name="csPres_CPM_IM_Dim08" localSheetId="4">#REF!</definedName>
    <definedName name="csPres_CPM_IM_Dim08">#REF!</definedName>
    <definedName name="csPres_CPM_IM_Dim09" localSheetId="4">#REF!</definedName>
    <definedName name="csPres_CPM_IM_Dim09">#REF!</definedName>
    <definedName name="csPres_CPM_IM_Dim10" localSheetId="4">#REF!</definedName>
    <definedName name="csPres_CPM_IM_Dim10">#REF!</definedName>
    <definedName name="csPres_CPM_IM_Dim11" localSheetId="4">#REF!</definedName>
    <definedName name="csPres_CPM_IM_Dim11">#REF!</definedName>
    <definedName name="csPres_CPM_IMAnchor" localSheetId="4">#REF!</definedName>
    <definedName name="csPres_CPM_IMAnchor">#REF!</definedName>
    <definedName name="csPres_CPM_Mfg_Dim01" localSheetId="4">#REF!</definedName>
    <definedName name="csPres_CPM_Mfg_Dim01">#REF!</definedName>
    <definedName name="csPres_CPM_Mfg_Dim02">"="</definedName>
    <definedName name="csPres_CPM_Mfg_Dim03">"="</definedName>
    <definedName name="csPres_CPM_Mfg_Dim04">"="</definedName>
    <definedName name="csPres_CPM_Mfg_Dim05" localSheetId="4">#REF!</definedName>
    <definedName name="csPres_CPM_Mfg_Dim05">#REF!</definedName>
    <definedName name="csPres_CPM_Mfg_Dim06">"="</definedName>
    <definedName name="csPres_CPM_Mfg_Dim07" localSheetId="4">#REF!</definedName>
    <definedName name="csPres_CPM_Mfg_Dim07">#REF!</definedName>
    <definedName name="csPres_CPM_Mfg_Dim08" localSheetId="4">#REF!</definedName>
    <definedName name="csPres_CPM_Mfg_Dim08">#REF!</definedName>
    <definedName name="csPres_CPM_Mfg_Dim09" localSheetId="4">#REF!</definedName>
    <definedName name="csPres_CPM_Mfg_Dim09">#REF!</definedName>
    <definedName name="csPres_CPM_Mfg_Dim10" localSheetId="4">#REF!</definedName>
    <definedName name="csPres_CPM_Mfg_Dim10">#REF!</definedName>
    <definedName name="csPres_CPM_Mfg_Dim11" localSheetId="4">#REF!</definedName>
    <definedName name="csPres_CPM_Mfg_Dim11">#REF!</definedName>
    <definedName name="csPres_CPM_MfgAnchor" localSheetId="4">#REF!</definedName>
    <definedName name="csPres_CPM_MfgAnchor">#REF!</definedName>
    <definedName name="csPres_CPM_Summary_Act_Dim01">"="</definedName>
    <definedName name="csPres_CPM_Summary_Act_Dim02">"="</definedName>
    <definedName name="csPres_CPM_Summary_Act_Dim03" localSheetId="4">#REF!</definedName>
    <definedName name="csPres_CPM_Summary_Act_Dim03">#REF!</definedName>
    <definedName name="csPres_CPM_Summary_Act_Dim04">"="</definedName>
    <definedName name="csPres_CPM_Summary_Act_Dim05" localSheetId="4">#REF!</definedName>
    <definedName name="csPres_CPM_Summary_Act_Dim05">#REF!</definedName>
    <definedName name="csPres_CPM_Summary_Act_Dim06">"="</definedName>
    <definedName name="csPres_CPM_Summary_Act_Dim07" localSheetId="4">#REF!</definedName>
    <definedName name="csPres_CPM_Summary_Act_Dim07">#REF!</definedName>
    <definedName name="csPres_CPM_Summary_Act_Dim08">"="</definedName>
    <definedName name="csPres_CPM_Summary_Act_Dim09" localSheetId="4">#REF!</definedName>
    <definedName name="csPres_CPM_Summary_Act_Dim09">#REF!</definedName>
    <definedName name="csPres_CPM_Summary_Act_Dim10" localSheetId="4">#REF!</definedName>
    <definedName name="csPres_CPM_Summary_Act_Dim10">#REF!</definedName>
    <definedName name="csPres_CPM_Summary_Act_Dim11">"="</definedName>
    <definedName name="csPres_CPM_Summary_ActAnchor" localSheetId="4">#REF!</definedName>
    <definedName name="csPres_CPM_Summary_ActAnchor">#REF!</definedName>
    <definedName name="csPres_CPM_Summary_Bud_Dim01">"="</definedName>
    <definedName name="csPres_CPM_Summary_Bud_Dim02">"="</definedName>
    <definedName name="csPres_CPM_Summary_Bud_Dim03" localSheetId="4">#REF!</definedName>
    <definedName name="csPres_CPM_Summary_Bud_Dim03">#REF!</definedName>
    <definedName name="csPres_CPM_Summary_Bud_Dim04">"="</definedName>
    <definedName name="csPres_CPM_Summary_Bud_Dim05" localSheetId="4">#REF!</definedName>
    <definedName name="csPres_CPM_Summary_Bud_Dim05">#REF!</definedName>
    <definedName name="csPres_CPM_Summary_Bud_Dim06">"="</definedName>
    <definedName name="csPres_CPM_Summary_Bud_Dim07" localSheetId="4">#REF!</definedName>
    <definedName name="csPres_CPM_Summary_Bud_Dim07">#REF!</definedName>
    <definedName name="csPres_CPM_Summary_Bud_Dim08">"="</definedName>
    <definedName name="csPres_CPM_Summary_Bud_Dim09" localSheetId="4">#REF!</definedName>
    <definedName name="csPres_CPM_Summary_Bud_Dim09">#REF!</definedName>
    <definedName name="csPres_CPM_Summary_Bud_Dim10" localSheetId="4">#REF!</definedName>
    <definedName name="csPres_CPM_Summary_Bud_Dim10">#REF!</definedName>
    <definedName name="csPres_CPM_Summary_Bud_Dim11">"="</definedName>
    <definedName name="csPres_CPM_Summary_BudAnchor" localSheetId="4">#REF!</definedName>
    <definedName name="csPres_CPM_Summary_BudAnchor">#REF!</definedName>
    <definedName name="csPres_CPM_Utilities_Dim01" localSheetId="4">#REF!</definedName>
    <definedName name="csPres_CPM_Utilities_Dim01">#REF!</definedName>
    <definedName name="csPres_CPM_Utilities_Dim02">"="</definedName>
    <definedName name="csPres_CPM_Utilities_Dim03">"="</definedName>
    <definedName name="csPres_CPM_Utilities_Dim04">"="</definedName>
    <definedName name="csPres_CPM_Utilities_Dim05">"="</definedName>
    <definedName name="csPres_CPM_Utilities_Dim06" localSheetId="4">#REF!</definedName>
    <definedName name="csPres_CPM_Utilities_Dim06">#REF!</definedName>
    <definedName name="csPres_CPM_Utilities_Dim07" localSheetId="4">#REF!</definedName>
    <definedName name="csPres_CPM_Utilities_Dim07">#REF!</definedName>
    <definedName name="csPres_CPM_Utilities_Dim08" localSheetId="4">#REF!</definedName>
    <definedName name="csPres_CPM_Utilities_Dim08">#REF!</definedName>
    <definedName name="csPres_CPM_Utilities_Dim09" localSheetId="4">#REF!</definedName>
    <definedName name="csPres_CPM_Utilities_Dim09">#REF!</definedName>
    <definedName name="csPres_CPM_Utilities_Dim10" localSheetId="4">#REF!</definedName>
    <definedName name="csPres_CPM_Utilities_Dim10">#REF!</definedName>
    <definedName name="csPres_CPM_Utilities_Dim11" localSheetId="4">#REF!</definedName>
    <definedName name="csPres_CPM_Utilities_Dim11">#REF!</definedName>
    <definedName name="csPres_CPM_UtilitiesAnchor" localSheetId="4">#REF!</definedName>
    <definedName name="csPres_CPM_UtilitiesAnchor">#REF!</definedName>
    <definedName name="csPres_Days_Dim01" localSheetId="4">#REF!</definedName>
    <definedName name="csPres_Days_Dim01">#REF!</definedName>
    <definedName name="csPres_Days_Dim02" localSheetId="4">#REF!</definedName>
    <definedName name="csPres_Days_Dim02">#REF!</definedName>
    <definedName name="csPres_Days_Dim03">"="</definedName>
    <definedName name="csPres_Days_Dim04" localSheetId="4">#REF!</definedName>
    <definedName name="csPres_Days_Dim04">#REF!</definedName>
    <definedName name="csPres_Days_Dim05">"="</definedName>
    <definedName name="csPres_Days_Dim06" localSheetId="4">#REF!</definedName>
    <definedName name="csPres_Days_Dim06">#REF!</definedName>
    <definedName name="csPres_Days_Dim07" localSheetId="4">#REF!</definedName>
    <definedName name="csPres_Days_Dim07">#REF!</definedName>
    <definedName name="csPres_Days_Dim08" localSheetId="4">#REF!</definedName>
    <definedName name="csPres_Days_Dim08">#REF!</definedName>
    <definedName name="csPres_Days_Dim09" localSheetId="4">#REF!</definedName>
    <definedName name="csPres_Days_Dim09">#REF!</definedName>
    <definedName name="csPres_Days_Dim10" localSheetId="4">#REF!</definedName>
    <definedName name="csPres_Days_Dim10">#REF!</definedName>
    <definedName name="csPres_Days_Dim11" localSheetId="4">#REF!</definedName>
    <definedName name="csPres_Days_Dim11">#REF!</definedName>
    <definedName name="csPres_DaysAnchor" localSheetId="4">#REF!</definedName>
    <definedName name="csPres_DaysAnchor">#REF!</definedName>
    <definedName name="csPres_Distribution_Dim01">"="</definedName>
    <definedName name="csPres_Distribution_Dim02">"="</definedName>
    <definedName name="csPres_Distribution_Dim03">"="</definedName>
    <definedName name="csPres_Distribution_Dim04">"="</definedName>
    <definedName name="csPres_Distribution_Dim05" localSheetId="4">#REF!</definedName>
    <definedName name="csPres_Distribution_Dim05">#REF!</definedName>
    <definedName name="csPres_Distribution_Dim06">"="</definedName>
    <definedName name="csPres_Distribution_Dim07" localSheetId="4">#REF!</definedName>
    <definedName name="csPres_Distribution_Dim07">#REF!</definedName>
    <definedName name="csPres_Distribution_Dim08" localSheetId="4">#REF!</definedName>
    <definedName name="csPres_Distribution_Dim08">#REF!</definedName>
    <definedName name="csPres_Distribution_Dim09" localSheetId="4">#REF!</definedName>
    <definedName name="csPres_Distribution_Dim09">#REF!</definedName>
    <definedName name="csPres_Distribution_Dim10" localSheetId="4">#REF!</definedName>
    <definedName name="csPres_Distribution_Dim10">#REF!</definedName>
    <definedName name="csPres_Distribution_Dim11" localSheetId="4">#REF!</definedName>
    <definedName name="csPres_Distribution_Dim11">#REF!</definedName>
    <definedName name="csPres_DistributionAnchor" localSheetId="4">#REF!</definedName>
    <definedName name="csPres_DistributionAnchor">#REF!</definedName>
    <definedName name="csPres_DM_Rates_Dim01" localSheetId="4">#REF!</definedName>
    <definedName name="csPres_DM_Rates_Dim01">#REF!</definedName>
    <definedName name="csPres_DM_Rates_Dim02">"="</definedName>
    <definedName name="csPres_DM_Rates_Dim03">"="</definedName>
    <definedName name="csPres_DM_Rates_Dim04" localSheetId="4">#REF!</definedName>
    <definedName name="csPres_DM_Rates_Dim04">#REF!</definedName>
    <definedName name="csPres_DM_Rates_Dim05">"="</definedName>
    <definedName name="csPres_DM_Rates_Dim06">"="</definedName>
    <definedName name="csPres_DM_Rates_Dim07" localSheetId="4">#REF!</definedName>
    <definedName name="csPres_DM_Rates_Dim07">#REF!</definedName>
    <definedName name="csPres_DM_Rates_Dim08">"="</definedName>
    <definedName name="csPres_DM_Rates_Dim09">"="</definedName>
    <definedName name="csPres_DM_Rates_Dim10">"="</definedName>
    <definedName name="csPres_DM_Rates_Dim11" localSheetId="4">#REF!</definedName>
    <definedName name="csPres_DM_Rates_Dim11">#REF!</definedName>
    <definedName name="csPres_DM_RatesAnchor" localSheetId="4">#REF!</definedName>
    <definedName name="csPres_DM_RatesAnchor">#REF!</definedName>
    <definedName name="csPres_Efficiency_Dim01">"="</definedName>
    <definedName name="csPres_Efficiency_Dim02" localSheetId="4">#REF!</definedName>
    <definedName name="csPres_Efficiency_Dim02">#REF!</definedName>
    <definedName name="csPres_Efficiency_Dim03">"="</definedName>
    <definedName name="csPres_Efficiency_Dim04">"="</definedName>
    <definedName name="csPres_Efficiency_Dim05">"="</definedName>
    <definedName name="csPres_Efficiency_Dim06">"="</definedName>
    <definedName name="csPres_Efficiency_Dim07" localSheetId="4">#REF!</definedName>
    <definedName name="csPres_Efficiency_Dim07">#REF!</definedName>
    <definedName name="csPres_Efficiency_Dim08" localSheetId="4">#REF!</definedName>
    <definedName name="csPres_Efficiency_Dim08">#REF!</definedName>
    <definedName name="csPres_Efficiency_Dim09" localSheetId="4">#REF!</definedName>
    <definedName name="csPres_Efficiency_Dim09">#REF!</definedName>
    <definedName name="csPres_Efficiency_Dim10" localSheetId="4">#REF!</definedName>
    <definedName name="csPres_Efficiency_Dim10">#REF!</definedName>
    <definedName name="csPres_Efficiency_Dim11" localSheetId="4">#REF!</definedName>
    <definedName name="csPres_Efficiency_Dim11">#REF!</definedName>
    <definedName name="csPres_EfficiencyAnchor" localSheetId="4">#REF!</definedName>
    <definedName name="csPres_EfficiencyAnchor">#REF!</definedName>
    <definedName name="csPres_Labor_H3H4_Dim01" localSheetId="4">#REF!</definedName>
    <definedName name="csPres_Labor_H3H4_Dim01">#REF!</definedName>
    <definedName name="csPres_Labor_H3H4_Dim02">"="</definedName>
    <definedName name="csPres_Labor_H3H4_Dim03">"="</definedName>
    <definedName name="csPres_Labor_H3H4_Dim04" localSheetId="4">#REF!</definedName>
    <definedName name="csPres_Labor_H3H4_Dim04">#REF!</definedName>
    <definedName name="csPres_Labor_H3H4_Dim05" localSheetId="4">#REF!</definedName>
    <definedName name="csPres_Labor_H3H4_Dim05">#REF!</definedName>
    <definedName name="csPres_Labor_H3H4_Dim06" localSheetId="4">#REF!</definedName>
    <definedName name="csPres_Labor_H3H4_Dim06">#REF!</definedName>
    <definedName name="csPres_Labor_H3H4_Dim07" localSheetId="4">#REF!</definedName>
    <definedName name="csPres_Labor_H3H4_Dim07">#REF!</definedName>
    <definedName name="csPres_Labor_H3H4_Dim08" localSheetId="4">#REF!</definedName>
    <definedName name="csPres_Labor_H3H4_Dim08">#REF!</definedName>
    <definedName name="csPres_Labor_H3H4_Dim09" localSheetId="4">#REF!</definedName>
    <definedName name="csPres_Labor_H3H4_Dim09">#REF!</definedName>
    <definedName name="csPres_Labor_H3H4_Dim10" localSheetId="4">#REF!</definedName>
    <definedName name="csPres_Labor_H3H4_Dim10">#REF!</definedName>
    <definedName name="csPres_Labor_H3H4_Dim11" localSheetId="4">#REF!</definedName>
    <definedName name="csPres_Labor_H3H4_Dim11">#REF!</definedName>
    <definedName name="csPres_Labor_H3H4_Dim12" localSheetId="4">#REF!</definedName>
    <definedName name="csPres_Labor_H3H4_Dim12">#REF!</definedName>
    <definedName name="csPres_Labor_H3H4Anchor" localSheetId="4">#REF!</definedName>
    <definedName name="csPres_Labor_H3H4Anchor">#REF!</definedName>
    <definedName name="csPres_Labor_H4_Maint_Dim01" localSheetId="4">#REF!</definedName>
    <definedName name="csPres_Labor_H4_Maint_Dim01">#REF!</definedName>
    <definedName name="csPres_Labor_H4_Maint_Dim02">"="</definedName>
    <definedName name="csPres_Labor_H4_Maint_Dim03">"="</definedName>
    <definedName name="csPres_Labor_H4_Maint_Dim04" localSheetId="4">#REF!</definedName>
    <definedName name="csPres_Labor_H4_Maint_Dim04">#REF!</definedName>
    <definedName name="csPres_Labor_H4_Maint_Dim05" localSheetId="4">#REF!</definedName>
    <definedName name="csPres_Labor_H4_Maint_Dim05">#REF!</definedName>
    <definedName name="csPres_Labor_H4_Maint_Dim06" localSheetId="4">#REF!</definedName>
    <definedName name="csPres_Labor_H4_Maint_Dim06">#REF!</definedName>
    <definedName name="csPres_Labor_H4_Maint_Dim07" localSheetId="4">#REF!</definedName>
    <definedName name="csPres_Labor_H4_Maint_Dim07">#REF!</definedName>
    <definedName name="csPres_Labor_H4_Maint_Dim08" localSheetId="4">#REF!</definedName>
    <definedName name="csPres_Labor_H4_Maint_Dim08">#REF!</definedName>
    <definedName name="csPres_Labor_H4_Maint_Dim09" localSheetId="4">#REF!</definedName>
    <definedName name="csPres_Labor_H4_Maint_Dim09">#REF!</definedName>
    <definedName name="csPres_Labor_H4_Maint_Dim10" localSheetId="4">#REF!</definedName>
    <definedName name="csPres_Labor_H4_Maint_Dim10">#REF!</definedName>
    <definedName name="csPres_Labor_H4_Maint_Dim11" localSheetId="4">#REF!</definedName>
    <definedName name="csPres_Labor_H4_Maint_Dim11">#REF!</definedName>
    <definedName name="csPres_Labor_H4_Maint_Dim12" localSheetId="4">#REF!</definedName>
    <definedName name="csPres_Labor_H4_Maint_Dim12">#REF!</definedName>
    <definedName name="csPres_Labor_H4_MaintAnchor" localSheetId="4">#REF!</definedName>
    <definedName name="csPres_Labor_H4_MaintAnchor">#REF!</definedName>
    <definedName name="csPres_Labor_H4_Vac_Dim01" localSheetId="4">#REF!</definedName>
    <definedName name="csPres_Labor_H4_Vac_Dim01">#REF!</definedName>
    <definedName name="csPres_Labor_H4_Vac_Dim02">"="</definedName>
    <definedName name="csPres_Labor_H4_Vac_Dim03">"="</definedName>
    <definedName name="csPres_Labor_H4_Vac_Dim04" localSheetId="4">#REF!</definedName>
    <definedName name="csPres_Labor_H4_Vac_Dim04">#REF!</definedName>
    <definedName name="csPres_Labor_H4_Vac_Dim05" localSheetId="4">#REF!</definedName>
    <definedName name="csPres_Labor_H4_Vac_Dim05">#REF!</definedName>
    <definedName name="csPres_Labor_H4_Vac_Dim06" localSheetId="4">#REF!</definedName>
    <definedName name="csPres_Labor_H4_Vac_Dim06">#REF!</definedName>
    <definedName name="csPres_Labor_H4_Vac_Dim07" localSheetId="4">#REF!</definedName>
    <definedName name="csPres_Labor_H4_Vac_Dim07">#REF!</definedName>
    <definedName name="csPres_Labor_H4_Vac_Dim08" localSheetId="4">#REF!</definedName>
    <definedName name="csPres_Labor_H4_Vac_Dim08">#REF!</definedName>
    <definedName name="csPres_Labor_H4_Vac_Dim09" localSheetId="4">#REF!</definedName>
    <definedName name="csPres_Labor_H4_Vac_Dim09">#REF!</definedName>
    <definedName name="csPres_Labor_H4_Vac_Dim10" localSheetId="4">#REF!</definedName>
    <definedName name="csPres_Labor_H4_Vac_Dim10">#REF!</definedName>
    <definedName name="csPres_Labor_H4_Vac_Dim11" localSheetId="4">#REF!</definedName>
    <definedName name="csPres_Labor_H4_Vac_Dim11">#REF!</definedName>
    <definedName name="csPres_Labor_H4_Vac_Dim12" localSheetId="4">#REF!</definedName>
    <definedName name="csPres_Labor_H4_Vac_Dim12">#REF!</definedName>
    <definedName name="csPres_Labor_H4_VacAnchor" localSheetId="4">#REF!</definedName>
    <definedName name="csPres_Labor_H4_VacAnchor">#REF!</definedName>
    <definedName name="csPres_Labor_Hours_Dim01" localSheetId="4">#REF!</definedName>
    <definedName name="csPres_Labor_Hours_Dim01">#REF!</definedName>
    <definedName name="csPres_Labor_Hours_Dim02" localSheetId="4">#REF!</definedName>
    <definedName name="csPres_Labor_Hours_Dim02">#REF!</definedName>
    <definedName name="csPres_Labor_Hours_Dim03">"="</definedName>
    <definedName name="csPres_Labor_Hours_Dim04" localSheetId="4">#REF!</definedName>
    <definedName name="csPres_Labor_Hours_Dim04">#REF!</definedName>
    <definedName name="csPres_Labor_Hours_Dim05">"="</definedName>
    <definedName name="csPres_Labor_Hours_Dim06" localSheetId="4">#REF!</definedName>
    <definedName name="csPres_Labor_Hours_Dim06">#REF!</definedName>
    <definedName name="csPres_Labor_Hours_Dim07" localSheetId="4">#REF!</definedName>
    <definedName name="csPres_Labor_Hours_Dim07">#REF!</definedName>
    <definedName name="csPres_Labor_Hours_Dim08" localSheetId="4">#REF!</definedName>
    <definedName name="csPres_Labor_Hours_Dim08">#REF!</definedName>
    <definedName name="csPres_Labor_Hours_Dim09" localSheetId="4">#REF!</definedName>
    <definedName name="csPres_Labor_Hours_Dim09">#REF!</definedName>
    <definedName name="csPres_Labor_Hours_Dim10" localSheetId="4">#REF!</definedName>
    <definedName name="csPres_Labor_Hours_Dim10">#REF!</definedName>
    <definedName name="csPres_Labor_Hours_Dim11" localSheetId="4">#REF!</definedName>
    <definedName name="csPres_Labor_Hours_Dim11">#REF!</definedName>
    <definedName name="csPres_Labor_Hours_Dim12" localSheetId="4">#REF!</definedName>
    <definedName name="csPres_Labor_Hours_Dim12">#REF!</definedName>
    <definedName name="csPres_Labor_HoursAnchor" localSheetId="4">#REF!</definedName>
    <definedName name="csPres_Labor_HoursAnchor">#REF!</definedName>
    <definedName name="csPres_Labor_Manning_Dim01" localSheetId="4">#REF!</definedName>
    <definedName name="csPres_Labor_Manning_Dim01">#REF!</definedName>
    <definedName name="csPres_Labor_Manning_Dim02" localSheetId="4">#REF!</definedName>
    <definedName name="csPres_Labor_Manning_Dim02">#REF!</definedName>
    <definedName name="csPres_Labor_Manning_Dim03">"="</definedName>
    <definedName name="csPres_Labor_Manning_Dim04" localSheetId="4">#REF!</definedName>
    <definedName name="csPres_Labor_Manning_Dim04">#REF!</definedName>
    <definedName name="csPres_Labor_Manning_Dim05">"="</definedName>
    <definedName name="csPres_Labor_Manning_Dim06" localSheetId="4">#REF!</definedName>
    <definedName name="csPres_Labor_Manning_Dim06">#REF!</definedName>
    <definedName name="csPres_Labor_Manning_Dim07" localSheetId="4">#REF!</definedName>
    <definedName name="csPres_Labor_Manning_Dim07">#REF!</definedName>
    <definedName name="csPres_Labor_Manning_Dim08">"="</definedName>
    <definedName name="csPres_Labor_Manning_Dim09" localSheetId="4">#REF!</definedName>
    <definedName name="csPres_Labor_Manning_Dim09">#REF!</definedName>
    <definedName name="csPres_Labor_Manning_Dim10" localSheetId="4">#REF!</definedName>
    <definedName name="csPres_Labor_Manning_Dim10">#REF!</definedName>
    <definedName name="csPres_Labor_Manning_Dim11" localSheetId="4">#REF!</definedName>
    <definedName name="csPres_Labor_Manning_Dim11">#REF!</definedName>
    <definedName name="csPres_Labor_Manning_Dim12" localSheetId="4">#REF!</definedName>
    <definedName name="csPres_Labor_Manning_Dim12">#REF!</definedName>
    <definedName name="csPres_Labor_Manning_Rates_Dim01">"="</definedName>
    <definedName name="csPres_Labor_Manning_Rates_Dim02" localSheetId="4">#REF!</definedName>
    <definedName name="csPres_Labor_Manning_Rates_Dim02">#REF!</definedName>
    <definedName name="csPres_Labor_Manning_Rates_Dim03">"="</definedName>
    <definedName name="csPres_Labor_Manning_Rates_Dim04">"="</definedName>
    <definedName name="csPres_Labor_Manning_Rates_Dim05">"="</definedName>
    <definedName name="csPres_Labor_Manning_Rates_Dim06" localSheetId="4">#REF!</definedName>
    <definedName name="csPres_Labor_Manning_Rates_Dim06">#REF!</definedName>
    <definedName name="csPres_Labor_Manning_Rates_Dim07">"="</definedName>
    <definedName name="csPres_Labor_Manning_Rates_Dim08">"="</definedName>
    <definedName name="csPres_Labor_Manning_Rates_Dim09">"="</definedName>
    <definedName name="csPres_Labor_Manning_Rates_Dim10">"="</definedName>
    <definedName name="csPres_Labor_Manning_Rates_Dim11">"="</definedName>
    <definedName name="csPres_Labor_Manning_Rates_Dim12">"="</definedName>
    <definedName name="csPres_Labor_Manning_RatesAnchor" localSheetId="4">#REF!</definedName>
    <definedName name="csPres_Labor_Manning_RatesAnchor">#REF!</definedName>
    <definedName name="csPres_Labor_ManningAnchor" localSheetId="4">#REF!</definedName>
    <definedName name="csPres_Labor_ManningAnchor">#REF!</definedName>
    <definedName name="csPres_Labor_PL_Dim01" localSheetId="4">#REF!</definedName>
    <definedName name="csPres_Labor_PL_Dim01">#REF!</definedName>
    <definedName name="csPres_Labor_PL_Dim02">"="</definedName>
    <definedName name="csPres_Labor_PL_Dim03">"="</definedName>
    <definedName name="csPres_Labor_PL_Dim04" localSheetId="4">#REF!</definedName>
    <definedName name="csPres_Labor_PL_Dim04">#REF!</definedName>
    <definedName name="csPres_Labor_PL_Dim05" localSheetId="4">#REF!</definedName>
    <definedName name="csPres_Labor_PL_Dim05">#REF!</definedName>
    <definedName name="csPres_Labor_PL_Dim06" localSheetId="4">#REF!</definedName>
    <definedName name="csPres_Labor_PL_Dim06">#REF!</definedName>
    <definedName name="csPres_Labor_PL_Dim07" localSheetId="4">#REF!</definedName>
    <definedName name="csPres_Labor_PL_Dim07">#REF!</definedName>
    <definedName name="csPres_Labor_PL_Dim08" localSheetId="4">#REF!</definedName>
    <definedName name="csPres_Labor_PL_Dim08">#REF!</definedName>
    <definedName name="csPres_Labor_PL_Dim09" localSheetId="4">#REF!</definedName>
    <definedName name="csPres_Labor_PL_Dim09">#REF!</definedName>
    <definedName name="csPres_Labor_PL_Dim10" localSheetId="4">#REF!</definedName>
    <definedName name="csPres_Labor_PL_Dim10">#REF!</definedName>
    <definedName name="csPres_Labor_PL_Dim11">"="</definedName>
    <definedName name="csPres_Labor_PLAnchor" localSheetId="4">#REF!</definedName>
    <definedName name="csPres_Labor_PLAnchor">#REF!</definedName>
    <definedName name="csPres_NOC_Dim01" localSheetId="4">#REF!</definedName>
    <definedName name="csPres_NOC_Dim01">#REF!</definedName>
    <definedName name="csPres_NOC_Dim02">"="</definedName>
    <definedName name="csPres_NOC_Dim03">"="</definedName>
    <definedName name="csPres_NOC_Dim04">"="</definedName>
    <definedName name="csPres_NOC_Dim05" localSheetId="4">#REF!</definedName>
    <definedName name="csPres_NOC_Dim05">#REF!</definedName>
    <definedName name="csPres_NOC_Dim06" localSheetId="4">#REF!</definedName>
    <definedName name="csPres_NOC_Dim06">#REF!</definedName>
    <definedName name="csPres_NOC_Dim07" localSheetId="4">#REF!</definedName>
    <definedName name="csPres_NOC_Dim07">#REF!</definedName>
    <definedName name="csPres_NOC_Dim08" localSheetId="4">#REF!</definedName>
    <definedName name="csPres_NOC_Dim08">#REF!</definedName>
    <definedName name="csPres_NOC_Dim09" localSheetId="4">#REF!</definedName>
    <definedName name="csPres_NOC_Dim09">#REF!</definedName>
    <definedName name="csPres_NOC_Dim10" localSheetId="4">#REF!</definedName>
    <definedName name="csPres_NOC_Dim10">#REF!</definedName>
    <definedName name="csPres_NOC_Dim11">"="</definedName>
    <definedName name="csPres_NOCAnchor" localSheetId="4">#REF!</definedName>
    <definedName name="csPres_NOCAnchor">#REF!</definedName>
    <definedName name="csPres_OEE_Dim01">"="</definedName>
    <definedName name="csPres_OEE_Dim02" localSheetId="4">#REF!</definedName>
    <definedName name="csPres_OEE_Dim02">#REF!</definedName>
    <definedName name="csPres_OEE_Dim03">"="</definedName>
    <definedName name="csPres_OEE_Dim04">"="</definedName>
    <definedName name="csPres_OEE_Dim05">"="</definedName>
    <definedName name="csPres_OEE_Dim06">"="</definedName>
    <definedName name="csPres_OEE_Dim07" localSheetId="4">#REF!</definedName>
    <definedName name="csPres_OEE_Dim07">#REF!</definedName>
    <definedName name="csPres_OEE_Dim08" localSheetId="4">#REF!</definedName>
    <definedName name="csPres_OEE_Dim08">#REF!</definedName>
    <definedName name="csPres_OEE_Dim09" localSheetId="4">#REF!</definedName>
    <definedName name="csPres_OEE_Dim09">#REF!</definedName>
    <definedName name="csPres_OEE_Dim10" localSheetId="4">#REF!</definedName>
    <definedName name="csPres_OEE_Dim10">#REF!</definedName>
    <definedName name="csPres_OEE_Dim11" localSheetId="4">#REF!</definedName>
    <definedName name="csPres_OEE_Dim11">#REF!</definedName>
    <definedName name="csPres_OEEAnchor" localSheetId="4">#REF!</definedName>
    <definedName name="csPres_OEEAnchor">#REF!</definedName>
    <definedName name="csPres_Other_Admin_Dim01">"="</definedName>
    <definedName name="csPres_Other_Admin_Dim02">"="</definedName>
    <definedName name="csPres_Other_Admin_Dim03">"="</definedName>
    <definedName name="csPres_Other_Admin_Dim04">"="</definedName>
    <definedName name="csPres_Other_Admin_Dim05">"="</definedName>
    <definedName name="csPres_Other_Admin_Dim06" localSheetId="4">#REF!</definedName>
    <definedName name="csPres_Other_Admin_Dim06">#REF!</definedName>
    <definedName name="csPres_Other_Admin_Dim07" localSheetId="4">#REF!</definedName>
    <definedName name="csPres_Other_Admin_Dim07">#REF!</definedName>
    <definedName name="csPres_Other_Admin_Dim08" localSheetId="4">#REF!</definedName>
    <definedName name="csPres_Other_Admin_Dim08">#REF!</definedName>
    <definedName name="csPres_Other_Admin_Dim09" localSheetId="4">#REF!</definedName>
    <definedName name="csPres_Other_Admin_Dim09">#REF!</definedName>
    <definedName name="csPres_Other_Admin_Dim10" localSheetId="4">#REF!</definedName>
    <definedName name="csPres_Other_Admin_Dim10">#REF!</definedName>
    <definedName name="csPres_Other_Admin_Dim11" localSheetId="4">#REF!</definedName>
    <definedName name="csPres_Other_Admin_Dim11">#REF!</definedName>
    <definedName name="csPres_Other_AdminAnchor" localSheetId="4">#REF!</definedName>
    <definedName name="csPres_Other_AdminAnchor">#REF!</definedName>
    <definedName name="csPres_Other_Dim01">"="</definedName>
    <definedName name="csPres_Other_Dim02">"="</definedName>
    <definedName name="csPres_Other_Dim03">"="</definedName>
    <definedName name="csPres_Other_Dim04">"="</definedName>
    <definedName name="csPres_Other_Dim05" localSheetId="4">#REF!</definedName>
    <definedName name="csPres_Other_Dim05">#REF!</definedName>
    <definedName name="csPres_Other_Dim06">"="</definedName>
    <definedName name="csPres_Other_Dim07" localSheetId="4">#REF!</definedName>
    <definedName name="csPres_Other_Dim07">#REF!</definedName>
    <definedName name="csPres_Other_Dim08" localSheetId="4">#REF!</definedName>
    <definedName name="csPres_Other_Dim08">#REF!</definedName>
    <definedName name="csPres_Other_Dim09" localSheetId="4">#REF!</definedName>
    <definedName name="csPres_Other_Dim09">#REF!</definedName>
    <definedName name="csPres_Other_Dim10" localSheetId="4">#REF!</definedName>
    <definedName name="csPres_Other_Dim10">#REF!</definedName>
    <definedName name="csPres_Other_Dim11" localSheetId="4">#REF!</definedName>
    <definedName name="csPres_Other_Dim11">#REF!</definedName>
    <definedName name="csPres_Other_LPG_Dim01">"="</definedName>
    <definedName name="csPres_Other_LPG_Dim02">"="</definedName>
    <definedName name="csPres_Other_LPG_Dim03">"="</definedName>
    <definedName name="csPres_Other_LPG_Dim04">"="</definedName>
    <definedName name="csPres_Other_LPG_Dim05" localSheetId="4">#REF!</definedName>
    <definedName name="csPres_Other_LPG_Dim05">#REF!</definedName>
    <definedName name="csPres_Other_LPG_Dim06">"="</definedName>
    <definedName name="csPres_Other_LPG_Dim07" localSheetId="4">#REF!</definedName>
    <definedName name="csPres_Other_LPG_Dim07">#REF!</definedName>
    <definedName name="csPres_Other_LPG_Dim08" localSheetId="4">#REF!</definedName>
    <definedName name="csPres_Other_LPG_Dim08">#REF!</definedName>
    <definedName name="csPres_Other_LPG_Dim09" localSheetId="4">#REF!</definedName>
    <definedName name="csPres_Other_LPG_Dim09">#REF!</definedName>
    <definedName name="csPres_Other_LPG_Dim10" localSheetId="4">#REF!</definedName>
    <definedName name="csPres_Other_LPG_Dim10">#REF!</definedName>
    <definedName name="csPres_Other_LPG_Dim11" localSheetId="4">#REF!</definedName>
    <definedName name="csPres_Other_LPG_Dim11">#REF!</definedName>
    <definedName name="csPres_Other_LPGAnchor" localSheetId="4">#REF!</definedName>
    <definedName name="csPres_Other_LPGAnchor">#REF!</definedName>
    <definedName name="csPres_Other_Taxes_Dim01">"="</definedName>
    <definedName name="csPres_Other_Taxes_Dim02">"="</definedName>
    <definedName name="csPres_Other_Taxes_Dim03">"="</definedName>
    <definedName name="csPres_Other_Taxes_Dim04">"="</definedName>
    <definedName name="csPres_Other_Taxes_Dim05">"="</definedName>
    <definedName name="csPres_Other_Taxes_Dim06" localSheetId="4">#REF!</definedName>
    <definedName name="csPres_Other_Taxes_Dim06">#REF!</definedName>
    <definedName name="csPres_Other_Taxes_Dim07" localSheetId="4">#REF!</definedName>
    <definedName name="csPres_Other_Taxes_Dim07">#REF!</definedName>
    <definedName name="csPres_Other_Taxes_Dim08" localSheetId="4">#REF!</definedName>
    <definedName name="csPres_Other_Taxes_Dim08">#REF!</definedName>
    <definedName name="csPres_Other_Taxes_Dim09" localSheetId="4">#REF!</definedName>
    <definedName name="csPres_Other_Taxes_Dim09">#REF!</definedName>
    <definedName name="csPres_Other_Taxes_Dim10" localSheetId="4">#REF!</definedName>
    <definedName name="csPres_Other_Taxes_Dim10">#REF!</definedName>
    <definedName name="csPres_Other_Taxes_Dim11" localSheetId="4">#REF!</definedName>
    <definedName name="csPres_Other_Taxes_Dim11">#REF!</definedName>
    <definedName name="csPres_Other_TaxesAnchor" localSheetId="4">#REF!</definedName>
    <definedName name="csPres_Other_TaxesAnchor">#REF!</definedName>
    <definedName name="csPres_Other_Utilities_Dim01">"="</definedName>
    <definedName name="csPres_Other_Utilities_Dim02">"="</definedName>
    <definedName name="csPres_Other_Utilities_Dim03">"="</definedName>
    <definedName name="csPres_Other_Utilities_Dim04">"="</definedName>
    <definedName name="csPres_Other_Utilities_Dim05">"="</definedName>
    <definedName name="csPres_Other_Utilities_Dim06" localSheetId="4">#REF!</definedName>
    <definedName name="csPres_Other_Utilities_Dim06">#REF!</definedName>
    <definedName name="csPres_Other_Utilities_Dim07" localSheetId="4">#REF!</definedName>
    <definedName name="csPres_Other_Utilities_Dim07">#REF!</definedName>
    <definedName name="csPres_Other_Utilities_Dim08" localSheetId="4">#REF!</definedName>
    <definedName name="csPres_Other_Utilities_Dim08">#REF!</definedName>
    <definedName name="csPres_Other_Utilities_Dim09" localSheetId="4">#REF!</definedName>
    <definedName name="csPres_Other_Utilities_Dim09">#REF!</definedName>
    <definedName name="csPres_Other_Utilities_Dim10" localSheetId="4">#REF!</definedName>
    <definedName name="csPres_Other_Utilities_Dim10">#REF!</definedName>
    <definedName name="csPres_Other_Utilities_Dim11" localSheetId="4">#REF!</definedName>
    <definedName name="csPres_Other_Utilities_Dim11">#REF!</definedName>
    <definedName name="csPres_Other_UtilitiesAnchor" localSheetId="4">#REF!</definedName>
    <definedName name="csPres_Other_UtilitiesAnchor">#REF!</definedName>
    <definedName name="csPres_OtherAnchor" localSheetId="4">#REF!</definedName>
    <definedName name="csPres_OtherAnchor">#REF!</definedName>
    <definedName name="csPres_Repairs_Dim01" localSheetId="4">#REF!</definedName>
    <definedName name="csPres_Repairs_Dim01">#REF!</definedName>
    <definedName name="csPres_Repairs_Dim02">"="</definedName>
    <definedName name="csPres_Repairs_Dim03">"="</definedName>
    <definedName name="csPres_Repairs_Dim04">"="</definedName>
    <definedName name="csPres_Repairs_Dim05" localSheetId="4">#REF!</definedName>
    <definedName name="csPres_Repairs_Dim05">#REF!</definedName>
    <definedName name="csPres_Repairs_Dim06">"="</definedName>
    <definedName name="csPres_Repairs_Dim07" localSheetId="4">#REF!</definedName>
    <definedName name="csPres_Repairs_Dim07">#REF!</definedName>
    <definedName name="csPres_Repairs_Dim08" localSheetId="4">#REF!</definedName>
    <definedName name="csPres_Repairs_Dim08">#REF!</definedName>
    <definedName name="csPres_Repairs_Dim09" localSheetId="4">#REF!</definedName>
    <definedName name="csPres_Repairs_Dim09">#REF!</definedName>
    <definedName name="csPres_Repairs_Dim10" localSheetId="4">#REF!</definedName>
    <definedName name="csPres_Repairs_Dim10">#REF!</definedName>
    <definedName name="csPres_Repairs_Dim11" localSheetId="4">#REF!</definedName>
    <definedName name="csPres_Repairs_Dim11">#REF!</definedName>
    <definedName name="csPres_RepairsAnchor" localSheetId="4">#REF!</definedName>
    <definedName name="csPres_RepairsAnchor">#REF!</definedName>
    <definedName name="csPres_Safety_TIR_LTA_Dim01">"="</definedName>
    <definedName name="csPres_Safety_TIR_LTA_Dim02">"="</definedName>
    <definedName name="csPres_Safety_TIR_LTA_Dim03">"="</definedName>
    <definedName name="csPres_Safety_TIR_LTA_Dim04">"="</definedName>
    <definedName name="csPres_Safety_TIR_LTA_Dim05" localSheetId="4">#REF!</definedName>
    <definedName name="csPres_Safety_TIR_LTA_Dim05">#REF!</definedName>
    <definedName name="csPres_Safety_TIR_LTA_Dim06" localSheetId="4">#REF!</definedName>
    <definedName name="csPres_Safety_TIR_LTA_Dim06">#REF!</definedName>
    <definedName name="csPres_Safety_TIR_LTA_Dim07" localSheetId="4">#REF!</definedName>
    <definedName name="csPres_Safety_TIR_LTA_Dim07">#REF!</definedName>
    <definedName name="csPres_Safety_TIR_LTA_Dim08" localSheetId="4">#REF!</definedName>
    <definedName name="csPres_Safety_TIR_LTA_Dim08">#REF!</definedName>
    <definedName name="csPres_Safety_TIR_LTA_Dim09" localSheetId="4">#REF!</definedName>
    <definedName name="csPres_Safety_TIR_LTA_Dim09">#REF!</definedName>
    <definedName name="csPres_Safety_TIR_LTA_Dim10" localSheetId="4">#REF!</definedName>
    <definedName name="csPres_Safety_TIR_LTA_Dim10">#REF!</definedName>
    <definedName name="csPres_Safety_TIR_LTA_Dim11" localSheetId="4">#REF!</definedName>
    <definedName name="csPres_Safety_TIR_LTA_Dim11">#REF!</definedName>
    <definedName name="csPres_Safety_TIR_LTAAnchor" localSheetId="4">#REF!</definedName>
    <definedName name="csPres_Safety_TIR_LTAAnchor">#REF!</definedName>
    <definedName name="csPres_Safety_WC_Claims_Dim01">"="</definedName>
    <definedName name="csPres_Safety_WC_Claims_Dim02">"="</definedName>
    <definedName name="csPres_Safety_WC_Claims_Dim03">"="</definedName>
    <definedName name="csPres_Safety_WC_Claims_Dim04">"="</definedName>
    <definedName name="csPres_Safety_WC_Claims_Dim05" localSheetId="4">#REF!</definedName>
    <definedName name="csPres_Safety_WC_Claims_Dim05">#REF!</definedName>
    <definedName name="csPres_Safety_WC_Claims_Dim06">"="</definedName>
    <definedName name="csPres_Safety_WC_Claims_Dim07" localSheetId="4">#REF!</definedName>
    <definedName name="csPres_Safety_WC_Claims_Dim07">#REF!</definedName>
    <definedName name="csPres_Safety_WC_Claims_Dim08" localSheetId="4">#REF!</definedName>
    <definedName name="csPres_Safety_WC_Claims_Dim08">#REF!</definedName>
    <definedName name="csPres_Safety_WC_Claims_Dim09" localSheetId="4">#REF!</definedName>
    <definedName name="csPres_Safety_WC_Claims_Dim09">#REF!</definedName>
    <definedName name="csPres_Safety_WC_Claims_Dim10" localSheetId="4">#REF!</definedName>
    <definedName name="csPres_Safety_WC_Claims_Dim10">#REF!</definedName>
    <definedName name="csPres_Safety_WC_Claims_Dim11" localSheetId="4">#REF!</definedName>
    <definedName name="csPres_Safety_WC_Claims_Dim11">#REF!</definedName>
    <definedName name="csPres_Safety_WC_ClaimsAnchor" localSheetId="4">#REF!</definedName>
    <definedName name="csPres_Safety_WC_ClaimsAnchor">#REF!</definedName>
    <definedName name="csPres_Safety_WC_PL_Dim01" localSheetId="4">#REF!</definedName>
    <definedName name="csPres_Safety_WC_PL_Dim01">#REF!</definedName>
    <definedName name="csPres_Safety_WC_PL_Dim02">"="</definedName>
    <definedName name="csPres_Safety_WC_PL_Dim03">"="</definedName>
    <definedName name="csPres_Safety_WC_PL_Dim04">"="</definedName>
    <definedName name="csPres_Safety_WC_PL_Dim05">"="</definedName>
    <definedName name="csPres_Safety_WC_PL_Dim06" localSheetId="4">#REF!</definedName>
    <definedName name="csPres_Safety_WC_PL_Dim06">#REF!</definedName>
    <definedName name="csPres_Safety_WC_PL_Dim07" localSheetId="4">#REF!</definedName>
    <definedName name="csPres_Safety_WC_PL_Dim07">#REF!</definedName>
    <definedName name="csPres_Safety_WC_PL_Dim08" localSheetId="4">#REF!</definedName>
    <definedName name="csPres_Safety_WC_PL_Dim08">#REF!</definedName>
    <definedName name="csPres_Safety_WC_PL_Dim09" localSheetId="4">#REF!</definedName>
    <definedName name="csPres_Safety_WC_PL_Dim09">#REF!</definedName>
    <definedName name="csPres_Safety_WC_PL_Dim10" localSheetId="4">#REF!</definedName>
    <definedName name="csPres_Safety_WC_PL_Dim10">#REF!</definedName>
    <definedName name="csPres_Safety_WC_PL_Dim11" localSheetId="4">#REF!</definedName>
    <definedName name="csPres_Safety_WC_PL_Dim11">#REF!</definedName>
    <definedName name="csPres_Safety_WC_PLAnchor" localSheetId="4">#REF!</definedName>
    <definedName name="csPres_Safety_WC_PLAnchor">#REF!</definedName>
    <definedName name="csPres_Spoilage_Dim01">"="</definedName>
    <definedName name="csPres_Spoilage_Dim02" localSheetId="4">#REF!</definedName>
    <definedName name="csPres_Spoilage_Dim02">#REF!</definedName>
    <definedName name="csPres_Spoilage_Dim03">"="</definedName>
    <definedName name="csPres_Spoilage_Dim04" localSheetId="4">#REF!</definedName>
    <definedName name="csPres_Spoilage_Dim04">#REF!</definedName>
    <definedName name="csPres_Spoilage_Dim05">"="</definedName>
    <definedName name="csPres_Spoilage_Dim06">"="</definedName>
    <definedName name="csPres_Spoilage_Dim07" localSheetId="4">#REF!</definedName>
    <definedName name="csPres_Spoilage_Dim07">#REF!</definedName>
    <definedName name="csPres_Spoilage_Dim08" localSheetId="4">#REF!</definedName>
    <definedName name="csPres_Spoilage_Dim08">#REF!</definedName>
    <definedName name="csPres_Spoilage_Dim09" localSheetId="4">#REF!</definedName>
    <definedName name="csPres_Spoilage_Dim09">#REF!</definedName>
    <definedName name="csPres_Spoilage_Dim10" localSheetId="4">#REF!</definedName>
    <definedName name="csPres_Spoilage_Dim10">#REF!</definedName>
    <definedName name="csPres_Spoilage_Dim11">"="</definedName>
    <definedName name="csPres_SpoilageAnchor" localSheetId="4">#REF!</definedName>
    <definedName name="csPres_SpoilageAnchor">#REF!</definedName>
    <definedName name="csPres_Utilities_Dim01">"="</definedName>
    <definedName name="csPres_Utilities_Dim02">"="</definedName>
    <definedName name="csPres_Utilities_Dim03">"="</definedName>
    <definedName name="csPres_Utilities_Dim04">"="</definedName>
    <definedName name="csPres_Utilities_Dim05" localSheetId="4">#REF!</definedName>
    <definedName name="csPres_Utilities_Dim05">#REF!</definedName>
    <definedName name="csPres_Utilities_Dim06">"="</definedName>
    <definedName name="csPres_Utilities_Dim07" localSheetId="4">#REF!</definedName>
    <definedName name="csPres_Utilities_Dim07">#REF!</definedName>
    <definedName name="csPres_Utilities_Dim08" localSheetId="4">#REF!</definedName>
    <definedName name="csPres_Utilities_Dim08">#REF!</definedName>
    <definedName name="csPres_Utilities_Dim09" localSheetId="4">#REF!</definedName>
    <definedName name="csPres_Utilities_Dim09">#REF!</definedName>
    <definedName name="csPres_Utilities_Dim10" localSheetId="4">#REF!</definedName>
    <definedName name="csPres_Utilities_Dim10">#REF!</definedName>
    <definedName name="csPres_Utilities_Dim11" localSheetId="4">#REF!</definedName>
    <definedName name="csPres_Utilities_Dim11">#REF!</definedName>
    <definedName name="csPres_UtilitiesAnchor" localSheetId="4">#REF!</definedName>
    <definedName name="csPres_UtilitiesAnchor">#REF!</definedName>
    <definedName name="csPres_Volumes_Dim01" localSheetId="4">#REF!</definedName>
    <definedName name="csPres_Volumes_Dim01">#REF!</definedName>
    <definedName name="csPres_Volumes_Dim02">"="</definedName>
    <definedName name="csPres_Volumes_Dim03">"="</definedName>
    <definedName name="csPres_Volumes_Dim04" localSheetId="4">#REF!</definedName>
    <definedName name="csPres_Volumes_Dim04">#REF!</definedName>
    <definedName name="csPres_Volumes_Dim05">"="</definedName>
    <definedName name="csPres_Volumes_Dim06" localSheetId="4">#REF!</definedName>
    <definedName name="csPres_Volumes_Dim06">#REF!</definedName>
    <definedName name="csPres_Volumes_Dim07" localSheetId="4">#REF!</definedName>
    <definedName name="csPres_Volumes_Dim07">#REF!</definedName>
    <definedName name="csPres_Volumes_Dim08" localSheetId="4">#REF!</definedName>
    <definedName name="csPres_Volumes_Dim08">#REF!</definedName>
    <definedName name="csPres_Volumes_Dim09" localSheetId="4">#REF!</definedName>
    <definedName name="csPres_Volumes_Dim09">#REF!</definedName>
    <definedName name="csPres_Volumes_Dim10" localSheetId="4">#REF!</definedName>
    <definedName name="csPres_Volumes_Dim10">#REF!</definedName>
    <definedName name="csPres_Volumes_Dim11" localSheetId="4">#REF!</definedName>
    <definedName name="csPres_Volumes_Dim11">#REF!</definedName>
    <definedName name="csPres_VolumesAnchor" localSheetId="4">#REF!</definedName>
    <definedName name="csPres_VolumesAnchor">#REF!</definedName>
    <definedName name="csRefreshOnOpen">TRUE</definedName>
    <definedName name="csRefreshOnRotate">TRUE</definedName>
    <definedName name="CSTMERML" localSheetId="4">[4]pn!#REF!</definedName>
    <definedName name="CSTMERML">[4]pn!#REF!</definedName>
    <definedName name="CSTMERMT" localSheetId="4">[4]pn!#REF!</definedName>
    <definedName name="CSTMERMT">[4]pn!#REF!</definedName>
    <definedName name="CSTMEUSML" localSheetId="4">[4]pn!#REF!</definedName>
    <definedName name="CSTMEUSML">[4]pn!#REF!</definedName>
    <definedName name="CSTMEUSMT" localSheetId="4">[4]pn!#REF!</definedName>
    <definedName name="CSTMEUSMT">[4]pn!#REF!</definedName>
    <definedName name="ct" localSheetId="10">#REF!</definedName>
    <definedName name="ct" localSheetId="4">#REF!</definedName>
    <definedName name="ct">#REF!</definedName>
    <definedName name="cust_96x97">[10]Cust_97x98!$A$2:$E$20</definedName>
    <definedName name="cust_conv">[11]Cust_conv!$A$2:$O$27</definedName>
    <definedName name="cust_fab">[12]cust_Fab!$A$1:$H$60</definedName>
    <definedName name="CUSTMERMIT" localSheetId="4">[4]pn!#REF!</definedName>
    <definedName name="CUSTMERMIT">[4]pn!#REF!</definedName>
    <definedName name="d" localSheetId="10">#REF!</definedName>
    <definedName name="d" localSheetId="4">#REF!</definedName>
    <definedName name="d">#REF!</definedName>
    <definedName name="D10SA" localSheetId="4">#REF!</definedName>
    <definedName name="D10SA">#REF!</definedName>
    <definedName name="D11SA" localSheetId="4">#REF!</definedName>
    <definedName name="D11SA">#REF!</definedName>
    <definedName name="D12SA" localSheetId="4">#REF!</definedName>
    <definedName name="D12SA">#REF!</definedName>
    <definedName name="D13SA" localSheetId="4">#REF!</definedName>
    <definedName name="D13SA">#REF!</definedName>
    <definedName name="D14SA" localSheetId="4">#REF!</definedName>
    <definedName name="D14SA">#REF!</definedName>
    <definedName name="D15SA" localSheetId="4">#REF!</definedName>
    <definedName name="D15SA">#REF!</definedName>
    <definedName name="D16SA" localSheetId="4">#REF!</definedName>
    <definedName name="D16SA">#REF!</definedName>
    <definedName name="D17SA" localSheetId="4">#REF!</definedName>
    <definedName name="D17SA">#REF!</definedName>
    <definedName name="D18SA" localSheetId="4">#REF!</definedName>
    <definedName name="D18SA">#REF!</definedName>
    <definedName name="D19SA" localSheetId="4">#REF!</definedName>
    <definedName name="D19SA">#REF!</definedName>
    <definedName name="D1SA" localSheetId="4">#REF!</definedName>
    <definedName name="D1SA">#REF!</definedName>
    <definedName name="D20SA" localSheetId="4">#REF!</definedName>
    <definedName name="D20SA">#REF!</definedName>
    <definedName name="D21SA" localSheetId="4">#REF!</definedName>
    <definedName name="D21SA">#REF!</definedName>
    <definedName name="D22SA" localSheetId="4">#REF!</definedName>
    <definedName name="D22SA">#REF!</definedName>
    <definedName name="D23SA" localSheetId="4">#REF!</definedName>
    <definedName name="D23SA">#REF!</definedName>
    <definedName name="D2SA" localSheetId="4">#REF!</definedName>
    <definedName name="D2SA">#REF!</definedName>
    <definedName name="D3SA" localSheetId="4">#REF!</definedName>
    <definedName name="D3SA">#REF!</definedName>
    <definedName name="D4SA" localSheetId="4">#REF!</definedName>
    <definedName name="D4SA">#REF!</definedName>
    <definedName name="D5SA" localSheetId="4">#REF!</definedName>
    <definedName name="D5SA">#REF!</definedName>
    <definedName name="D6SA" localSheetId="4">#REF!</definedName>
    <definedName name="D6SA">#REF!</definedName>
    <definedName name="D7SA" localSheetId="4">#REF!</definedName>
    <definedName name="D7SA">#REF!</definedName>
    <definedName name="D8SA" localSheetId="4">#REF!</definedName>
    <definedName name="D8SA">#REF!</definedName>
    <definedName name="D9SA" localSheetId="4">#REF!</definedName>
    <definedName name="D9SA">#REF!</definedName>
    <definedName name="DATA1">'[13]Produção SAP'!$A$2:$A$16</definedName>
    <definedName name="DATA10" localSheetId="10">#REF!</definedName>
    <definedName name="DATA10" localSheetId="4">#REF!</definedName>
    <definedName name="DATA10">#REF!</definedName>
    <definedName name="DATA11" localSheetId="4">#REF!</definedName>
    <definedName name="DATA11">#REF!</definedName>
    <definedName name="DATA12" localSheetId="4">#REF!</definedName>
    <definedName name="DATA12">#REF!</definedName>
    <definedName name="DATA13" localSheetId="4">#REF!</definedName>
    <definedName name="DATA13">#REF!</definedName>
    <definedName name="DATA14" localSheetId="4">#REF!</definedName>
    <definedName name="DATA14">#REF!</definedName>
    <definedName name="DATA15" localSheetId="4">#REF!</definedName>
    <definedName name="DATA15">#REF!</definedName>
    <definedName name="DATA2">'[13]Produção SAP'!$B$2:$B$16</definedName>
    <definedName name="DATA3">'[13]Produção SAP'!$C$2:$C$16</definedName>
    <definedName name="DATA4">'[13]Produção SAP'!$D$2:$D$16</definedName>
    <definedName name="DATA5">'[13]Produção SAP'!$E$2:$E$16</definedName>
    <definedName name="DATA6">'[13]Produção SAP'!$F$2:$F$16</definedName>
    <definedName name="DATA7">'[13]Produção SAP'!$G$2:$G$16</definedName>
    <definedName name="DATA8">'[13]Produção SAP'!$H$2:$H$16</definedName>
    <definedName name="DATA9">'[13]Produção SAP'!$I$2:$I$16</definedName>
    <definedName name="dd">'[14]INCOME STT'!$A$1:$R$48</definedName>
    <definedName name="DEMONSTRATIVO_LANESA" localSheetId="10">#REF!</definedName>
    <definedName name="DEMONSTRATIVO_LANESA" localSheetId="4">#REF!</definedName>
    <definedName name="DEMONSTRATIVO_LANESA">#REF!</definedName>
    <definedName name="DEMONSTRATIVO_LATASA" localSheetId="4">#REF!</definedName>
    <definedName name="DEMONSTRATIVO_LATASA">#REF!</definedName>
    <definedName name="DEP_2" localSheetId="4">#REF!</definedName>
    <definedName name="DEP_2">#REF!</definedName>
    <definedName name="Descr" localSheetId="4">#REF!</definedName>
    <definedName name="Descr">#REF!</definedName>
    <definedName name="desp_adm">[15]Desp_adm!$A$2:$G$36</definedName>
    <definedName name="desp_ven">[16]Desp_ven!$A$3:$E$14</definedName>
    <definedName name="desvest" localSheetId="4">[17]Precios!#REF!</definedName>
    <definedName name="desvest">[17]Precios!#REF!</definedName>
    <definedName name="dm" localSheetId="10">#REF!</definedName>
    <definedName name="dm" localSheetId="4">#REF!</definedName>
    <definedName name="dm">#REF!</definedName>
    <definedName name="dsdsdsdsdsdsdsd" localSheetId="4">#REF!</definedName>
    <definedName name="dsdsdsdsdsdsdsd">#REF!</definedName>
    <definedName name="dssd" localSheetId="4">#REF!</definedName>
    <definedName name="dssd">#REF!</definedName>
    <definedName name="DZFGZ" localSheetId="4">#REF!</definedName>
    <definedName name="DZFGZ">#REF!</definedName>
    <definedName name="E10SA" localSheetId="4">#REF!</definedName>
    <definedName name="E10SA">#REF!</definedName>
    <definedName name="E11SA" localSheetId="4">#REF!</definedName>
    <definedName name="E11SA">#REF!</definedName>
    <definedName name="E12SA" localSheetId="4">#REF!</definedName>
    <definedName name="E12SA">#REF!</definedName>
    <definedName name="E13SA" localSheetId="4">#REF!</definedName>
    <definedName name="E13SA">#REF!</definedName>
    <definedName name="E14SA" localSheetId="4">#REF!</definedName>
    <definedName name="E14SA">#REF!</definedName>
    <definedName name="E15SA" localSheetId="4">#REF!</definedName>
    <definedName name="E15SA">#REF!</definedName>
    <definedName name="E16SA" localSheetId="4">#REF!</definedName>
    <definedName name="E16SA">#REF!</definedName>
    <definedName name="E17SA" localSheetId="4">#REF!</definedName>
    <definedName name="E17SA">#REF!</definedName>
    <definedName name="E18SA" localSheetId="4">#REF!</definedName>
    <definedName name="E18SA">#REF!</definedName>
    <definedName name="E19SA" localSheetId="4">#REF!</definedName>
    <definedName name="E19SA">#REF!</definedName>
    <definedName name="E1SA" localSheetId="4">#REF!</definedName>
    <definedName name="E1SA">#REF!</definedName>
    <definedName name="E20SA" localSheetId="4">#REF!</definedName>
    <definedName name="E20SA">#REF!</definedName>
    <definedName name="E21SA" localSheetId="4">#REF!</definedName>
    <definedName name="E21SA">#REF!</definedName>
    <definedName name="E22SA" localSheetId="4">#REF!</definedName>
    <definedName name="E22SA">#REF!</definedName>
    <definedName name="E23SA" localSheetId="4">#REF!</definedName>
    <definedName name="E23SA">#REF!</definedName>
    <definedName name="E2SA" localSheetId="4">#REF!</definedName>
    <definedName name="E2SA">#REF!</definedName>
    <definedName name="E3SA" localSheetId="4">#REF!</definedName>
    <definedName name="E3SA">#REF!</definedName>
    <definedName name="E4SA" localSheetId="4">#REF!</definedName>
    <definedName name="E4SA">#REF!</definedName>
    <definedName name="E5SA" localSheetId="4">#REF!</definedName>
    <definedName name="E5SA">#REF!</definedName>
    <definedName name="E6SA" localSheetId="4">#REF!</definedName>
    <definedName name="E6SA">#REF!</definedName>
    <definedName name="E7SA" localSheetId="4">#REF!</definedName>
    <definedName name="E7SA">#REF!</definedName>
    <definedName name="E8SA" localSheetId="4">#REF!</definedName>
    <definedName name="E8SA">#REF!</definedName>
    <definedName name="E9SA" localSheetId="4">#REF!</definedName>
    <definedName name="E9SA">#REF!</definedName>
    <definedName name="elata" localSheetId="4">#REF!</definedName>
    <definedName name="elata">#REF!</definedName>
    <definedName name="EMIL" localSheetId="4">[18]galpao!#REF!</definedName>
    <definedName name="EMIL">[18]galpao!#REF!</definedName>
    <definedName name="END" localSheetId="4">[18]galpao!#REF!</definedName>
    <definedName name="END">[18]galpao!#REF!</definedName>
    <definedName name="EndSales" localSheetId="10">#REF!</definedName>
    <definedName name="EndSales" localSheetId="4">#REF!</definedName>
    <definedName name="EndSales">#REF!</definedName>
    <definedName name="ENDTOT">'[5]END-TOT'!$A$1:$O$70</definedName>
    <definedName name="Enteros" localSheetId="10">#REF!</definedName>
    <definedName name="Enteros" localSheetId="4">#REF!</definedName>
    <definedName name="Enteros">#REF!</definedName>
    <definedName name="entradas" localSheetId="4">#REF!</definedName>
    <definedName name="entradas">#REF!</definedName>
    <definedName name="ES" localSheetId="10" hidden="1">{#N/A,#N/A,TRUE,"Start";#N/A,#N/A,TRUE,"DadosGerais";#N/A,#N/A,TRUE,"Custo Conversão"}</definedName>
    <definedName name="ES" localSheetId="4" hidden="1">{#N/A,#N/A,TRUE,"Start";#N/A,#N/A,TRUE,"DadosGerais";#N/A,#N/A,TRUE,"Custo Conversão"}</definedName>
    <definedName name="ES" hidden="1">{#N/A,#N/A,TRUE,"Start";#N/A,#N/A,TRUE,"DadosGerais";#N/A,#N/A,TRUE,"Custo Conversão"}</definedName>
    <definedName name="EST"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2" localSheetId="10" hidden="1">{#N/A,#N/A,TRUE,"Start";#N/A,#N/A,TRUE,"DadosGerais";#N/A,#N/A,TRUE,"Custo Conversão"}</definedName>
    <definedName name="ESTEMP2" localSheetId="4" hidden="1">{#N/A,#N/A,TRUE,"Start";#N/A,#N/A,TRUE,"DadosGerais";#N/A,#N/A,TRUE,"Custo Conversão"}</definedName>
    <definedName name="ESTEMP2" hidden="1">{#N/A,#N/A,TRUE,"Start";#N/A,#N/A,TRUE,"DadosGerais";#N/A,#N/A,TRUE,"Custo Conversão"}</definedName>
    <definedName name="ESTEMP3" localSheetId="10" hidden="1">{#N/A,#N/A,TRUE,"Start";#N/A,#N/A,TRUE,"DadosGerais";#N/A,#N/A,TRUE,"Custo Conversão"}</definedName>
    <definedName name="ESTEMP3" localSheetId="4" hidden="1">{#N/A,#N/A,TRUE,"Start";#N/A,#N/A,TRUE,"DadosGerais";#N/A,#N/A,TRUE,"Custo Conversão"}</definedName>
    <definedName name="ESTEMP3" hidden="1">{#N/A,#N/A,TRUE,"Start";#N/A,#N/A,TRUE,"DadosGerais";#N/A,#N/A,TRUE,"Custo Conversão"}</definedName>
    <definedName name="ESTEMPACT05"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05"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05"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06" localSheetId="10" hidden="1">{#N/A,#N/A,TRUE,"Start";#N/A,#N/A,TRUE,"DadosGerais";#N/A,#N/A,TRUE,"Custo Conversão"}</definedName>
    <definedName name="ESTEMPACT06" localSheetId="4" hidden="1">{#N/A,#N/A,TRUE,"Start";#N/A,#N/A,TRUE,"DadosGerais";#N/A,#N/A,TRUE,"Custo Conversão"}</definedName>
    <definedName name="ESTEMPACT06" hidden="1">{#N/A,#N/A,TRUE,"Start";#N/A,#N/A,TRUE,"DadosGerais";#N/A,#N/A,TRUE,"Custo Conversão"}</definedName>
    <definedName name="ESTEMPACT07"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07"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07"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08" localSheetId="10" hidden="1">{#N/A,#N/A,TRUE,"Start";#N/A,#N/A,TRUE,"DadosGerais";#N/A,#N/A,TRUE,"Custo Conversão"}</definedName>
    <definedName name="ESTEMPACT08" localSheetId="4" hidden="1">{#N/A,#N/A,TRUE,"Start";#N/A,#N/A,TRUE,"DadosGerais";#N/A,#N/A,TRUE,"Custo Conversão"}</definedName>
    <definedName name="ESTEMPACT08" hidden="1">{#N/A,#N/A,TRUE,"Start";#N/A,#N/A,TRUE,"DadosGerais";#N/A,#N/A,TRUE,"Custo Conversão"}</definedName>
    <definedName name="ESTEMPACT100" localSheetId="10" hidden="1">{#N/A,#N/A,TRUE,"Start";#N/A,#N/A,TRUE,"DadosGerais";#N/A,#N/A,TRUE,"Custo Conversão"}</definedName>
    <definedName name="ESTEMPACT100" localSheetId="4" hidden="1">{#N/A,#N/A,TRUE,"Start";#N/A,#N/A,TRUE,"DadosGerais";#N/A,#N/A,TRUE,"Custo Conversão"}</definedName>
    <definedName name="ESTEMPACT100" hidden="1">{#N/A,#N/A,TRUE,"Start";#N/A,#N/A,TRUE,"DadosGerais";#N/A,#N/A,TRUE,"Custo Conversão"}</definedName>
    <definedName name="ESTEMPACT10000"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10000"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1000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102"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102"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102"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3"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3"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3"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4" localSheetId="10" hidden="1">{#N/A,#N/A,TRUE,"Start";#N/A,#N/A,TRUE,"DadosGerais";#N/A,#N/A,TRUE,"Custo Conversão"}</definedName>
    <definedName name="ESTEMPACT4" localSheetId="4" hidden="1">{#N/A,#N/A,TRUE,"Start";#N/A,#N/A,TRUE,"DadosGerais";#N/A,#N/A,TRUE,"Custo Conversão"}</definedName>
    <definedName name="ESTEMPACT4" hidden="1">{#N/A,#N/A,TRUE,"Start";#N/A,#N/A,TRUE,"DadosGerais";#N/A,#N/A,TRUE,"Custo Conversão"}</definedName>
    <definedName name="ESTEMPACT44" localSheetId="10" hidden="1">{#N/A,#N/A,TRUE,"Start";#N/A,#N/A,TRUE,"DadosGerais";#N/A,#N/A,TRUE,"Custo Conversão"}</definedName>
    <definedName name="ESTEMPACT44" localSheetId="4" hidden="1">{#N/A,#N/A,TRUE,"Start";#N/A,#N/A,TRUE,"DadosGerais";#N/A,#N/A,TRUE,"Custo Conversão"}</definedName>
    <definedName name="ESTEMPACT44" hidden="1">{#N/A,#N/A,TRUE,"Start";#N/A,#N/A,TRUE,"DadosGerais";#N/A,#N/A,TRUE,"Custo Conversão"}</definedName>
    <definedName name="ESTEMPACT5" localSheetId="10" hidden="1">{#N/A,#N/A,TRUE,"Start";#N/A,#N/A,TRUE,"DadosGerais";#N/A,#N/A,TRUE,"Custo Conversão"}</definedName>
    <definedName name="ESTEMPACT5" localSheetId="4" hidden="1">{#N/A,#N/A,TRUE,"Start";#N/A,#N/A,TRUE,"DadosGerais";#N/A,#N/A,TRUE,"Custo Conversão"}</definedName>
    <definedName name="ESTEMPACT5" hidden="1">{#N/A,#N/A,TRUE,"Start";#N/A,#N/A,TRUE,"DadosGerais";#N/A,#N/A,TRUE,"Custo Conversão"}</definedName>
    <definedName name="ESTEMPACTO"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O"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O"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O6" localSheetId="10" hidden="1">{#N/A,#N/A,TRUE,"Start";#N/A,#N/A,TRUE,"DadosGerais";#N/A,#N/A,TRUE,"Custo Conversão"}</definedName>
    <definedName name="ESTEMPACTO6" localSheetId="4" hidden="1">{#N/A,#N/A,TRUE,"Start";#N/A,#N/A,TRUE,"DadosGerais";#N/A,#N/A,TRUE,"Custo Conversão"}</definedName>
    <definedName name="ESTEMPACTO6" hidden="1">{#N/A,#N/A,TRUE,"Start";#N/A,#N/A,TRUE,"DadosGerais";#N/A,#N/A,TRUE,"Custo Conversão"}</definedName>
    <definedName name="ESTEMPACTO7"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O7"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O7"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ACTO8" localSheetId="10" hidden="1">{#N/A,#N/A,TRUE,"Start";#N/A,#N/A,TRUE,"DadosGerais";#N/A,#N/A,TRUE,"Custo Conversão"}</definedName>
    <definedName name="ESTEMPACTO8" localSheetId="4" hidden="1">{#N/A,#N/A,TRUE,"Start";#N/A,#N/A,TRUE,"DadosGerais";#N/A,#N/A,TRUE,"Custo Conversão"}</definedName>
    <definedName name="ESTEMPACTO8" hidden="1">{#N/A,#N/A,TRUE,"Start";#N/A,#N/A,TRUE,"DadosGerais";#N/A,#N/A,TRUE,"Custo Conversão"}</definedName>
    <definedName name="ESTEMPCTO"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CTO"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CTO"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CTO5"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CTO5"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EMPCTO5"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FIMT" localSheetId="4">[4]pn!#REF!</definedName>
    <definedName name="ESTFIMT">[4]pn!#REF!</definedName>
    <definedName name="ESTFINL" localSheetId="4">[4]pn!#REF!</definedName>
    <definedName name="ESTFINL">[4]pn!#REF!</definedName>
    <definedName name="ESTINICL" localSheetId="4">[4]pn!#REF!</definedName>
    <definedName name="ESTINICL">[4]pn!#REF!</definedName>
    <definedName name="ESTINICT" localSheetId="4">[4]pn!#REF!</definedName>
    <definedName name="ESTINICT">[4]pn!#REF!</definedName>
    <definedName name="ESTRAGO"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RAGO"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RAGO"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RAGO1" localSheetId="10" hidden="1">{#N/A,#N/A,TRUE,"Start";#N/A,#N/A,TRUE,"DadosGerais";#N/A,#N/A,TRUE,"Custo Conversão"}</definedName>
    <definedName name="ESTRAGO1" localSheetId="4" hidden="1">{#N/A,#N/A,TRUE,"Start";#N/A,#N/A,TRUE,"DadosGerais";#N/A,#N/A,TRUE,"Custo Conversão"}</definedName>
    <definedName name="ESTRAGO1" hidden="1">{#N/A,#N/A,TRUE,"Start";#N/A,#N/A,TRUE,"DadosGerais";#N/A,#N/A,TRUE,"Custo Conversão"}</definedName>
    <definedName name="ESTRAGO100"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RAGO100"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RAGO10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RAGO2" localSheetId="10" hidden="1">{#N/A,#N/A,TRUE,"Start";#N/A,#N/A,TRUE,"DadosGerais";#N/A,#N/A,TRUE,"Custo Conversão"}</definedName>
    <definedName name="ESTRAGO2" localSheetId="4" hidden="1">{#N/A,#N/A,TRUE,"Start";#N/A,#N/A,TRUE,"DadosGerais";#N/A,#N/A,TRUE,"Custo Conversão"}</definedName>
    <definedName name="ESTRAGO2" hidden="1">{#N/A,#N/A,TRUE,"Start";#N/A,#N/A,TRUE,"DadosGerais";#N/A,#N/A,TRUE,"Custo Conversão"}</definedName>
    <definedName name="estragofumo"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ragofumo"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ragofumo"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ragofumo1" localSheetId="10" hidden="1">{#N/A,#N/A,TRUE,"Start";#N/A,#N/A,TRUE,"DadosGerais";#N/A,#N/A,TRUE,"Custo Conversão"}</definedName>
    <definedName name="estragofumo1" localSheetId="4" hidden="1">{#N/A,#N/A,TRUE,"Start";#N/A,#N/A,TRUE,"DadosGerais";#N/A,#N/A,TRUE,"Custo Conversão"}</definedName>
    <definedName name="estragofumo1" hidden="1">{#N/A,#N/A,TRUE,"Start";#N/A,#N/A,TRUE,"DadosGerais";#N/A,#N/A,TRUE,"Custo Conversão"}</definedName>
    <definedName name="estragofumo100"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ragofumo100"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stragofumo10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etampa">[19]PROJECOES_LAT_LAN!$A$1:$N$19</definedName>
    <definedName name="Exibir_Dat_Com" localSheetId="10">#REF!</definedName>
    <definedName name="Exibir_Dat_Com" localSheetId="4">#REF!</definedName>
    <definedName name="Exibir_Dat_Com">#REF!</definedName>
    <definedName name="Exibir_Fer_EUA" localSheetId="4">#REF!</definedName>
    <definedName name="Exibir_Fer_EUA">#REF!</definedName>
    <definedName name="Exibir_Fer_Nac" localSheetId="4">#REF!</definedName>
    <definedName name="Exibir_Fer_Nac">#REF!</definedName>
    <definedName name="F10SA" localSheetId="4">#REF!</definedName>
    <definedName name="F10SA">#REF!</definedName>
    <definedName name="F11SA" localSheetId="4">#REF!</definedName>
    <definedName name="F11SA">#REF!</definedName>
    <definedName name="F12SA" localSheetId="4">#REF!</definedName>
    <definedName name="F12SA">#REF!</definedName>
    <definedName name="F13SA" localSheetId="4">#REF!</definedName>
    <definedName name="F13SA">#REF!</definedName>
    <definedName name="F14SA" localSheetId="4">#REF!</definedName>
    <definedName name="F14SA">#REF!</definedName>
    <definedName name="F15SA" localSheetId="4">#REF!</definedName>
    <definedName name="F15SA">#REF!</definedName>
    <definedName name="F16SA" localSheetId="4">#REF!</definedName>
    <definedName name="F16SA">#REF!</definedName>
    <definedName name="F17SA" localSheetId="4">#REF!</definedName>
    <definedName name="F17SA">#REF!</definedName>
    <definedName name="F18SA" localSheetId="4">#REF!</definedName>
    <definedName name="F18SA">#REF!</definedName>
    <definedName name="F19SA" localSheetId="4">#REF!</definedName>
    <definedName name="F19SA">#REF!</definedName>
    <definedName name="F1SA" localSheetId="4">#REF!</definedName>
    <definedName name="F1SA">#REF!</definedName>
    <definedName name="F20SA" localSheetId="4">#REF!</definedName>
    <definedName name="F20SA">#REF!</definedName>
    <definedName name="F21SA" localSheetId="4">#REF!</definedName>
    <definedName name="F21SA">#REF!</definedName>
    <definedName name="F22SA" localSheetId="4">#REF!</definedName>
    <definedName name="F22SA">#REF!</definedName>
    <definedName name="F23SA" localSheetId="4">#REF!</definedName>
    <definedName name="F23SA">#REF!</definedName>
    <definedName name="F2SA" localSheetId="4">#REF!</definedName>
    <definedName name="F2SA">#REF!</definedName>
    <definedName name="F3SA" localSheetId="4">#REF!</definedName>
    <definedName name="F3SA">#REF!</definedName>
    <definedName name="F4SA" localSheetId="4">#REF!</definedName>
    <definedName name="F4SA">#REF!</definedName>
    <definedName name="F5SA" localSheetId="4">#REF!</definedName>
    <definedName name="F5SA">#REF!</definedName>
    <definedName name="F6SA" localSheetId="4">#REF!</definedName>
    <definedName name="F6SA">#REF!</definedName>
    <definedName name="F7SA" localSheetId="4">#REF!</definedName>
    <definedName name="F7SA">#REF!</definedName>
    <definedName name="F8SA" localSheetId="4">#REF!</definedName>
    <definedName name="F8SA">#REF!</definedName>
    <definedName name="F9SA" localSheetId="4">#REF!</definedName>
    <definedName name="F9SA">#REF!</definedName>
    <definedName name="FATORLAT.SUC" localSheetId="4">[4]pn!#REF!</definedName>
    <definedName name="FATORLAT.SUC">[4]pn!#REF!</definedName>
    <definedName name="FATORTAM.SUC" localSheetId="4">[4]pn!#REF!</definedName>
    <definedName name="FATORTAM.SUC">[4]pn!#REF!</definedName>
    <definedName name="FIN_ANO" localSheetId="10">#REF!</definedName>
    <definedName name="FIN_ANO" localSheetId="4">#REF!</definedName>
    <definedName name="FIN_ANO">#REF!</definedName>
    <definedName name="FIN_MES" localSheetId="4">#REF!</definedName>
    <definedName name="FIN_MES">#REF!</definedName>
    <definedName name="finano">[20]ASS4!$B$49:$N$93</definedName>
    <definedName name="finmes" localSheetId="10">#REF!</definedName>
    <definedName name="finmes" localSheetId="4">#REF!</definedName>
    <definedName name="finmes">#REF!</definedName>
    <definedName name="FINUS2" localSheetId="4">#REF!</definedName>
    <definedName name="FINUS2">#REF!</definedName>
    <definedName name="fixed" localSheetId="4">#REF!</definedName>
    <definedName name="fixed">#REF!</definedName>
    <definedName name="Fob" localSheetId="4">#REF!</definedName>
    <definedName name="Fob">#REF!</definedName>
    <definedName name="FORM_3_1" localSheetId="4">[21]CPA!#REF!</definedName>
    <definedName name="FORM_3_1">[21]CPA!#REF!</definedName>
    <definedName name="FORM1" localSheetId="10">#REF!</definedName>
    <definedName name="FORM1" localSheetId="4">#REF!</definedName>
    <definedName name="FORM1">#REF!</definedName>
    <definedName name="frete" localSheetId="4">#REF!</definedName>
    <definedName name="frete">#REF!</definedName>
    <definedName name="GROSS" localSheetId="4">#REF!</definedName>
    <definedName name="GROSS">#REF!</definedName>
    <definedName name="GSA" localSheetId="4">#REF!</definedName>
    <definedName name="GSA">#REF!</definedName>
    <definedName name="hfip" localSheetId="4">#REF!</definedName>
    <definedName name="hfip">#REF!</definedName>
    <definedName name="ho" localSheetId="4">#REF!</definedName>
    <definedName name="ho">#REF!</definedName>
    <definedName name="impressão_CTB" localSheetId="10">[18]!impressão_CTB</definedName>
    <definedName name="impressão_CTB" localSheetId="6">[18]!impressão_CTB</definedName>
    <definedName name="impressão_CTB" localSheetId="11">[18]!impressão_CTB</definedName>
    <definedName name="impressão_CTB">[18]!impressão_CTB</definedName>
    <definedName name="impressão_GER" localSheetId="10">[18]!impressão_GER</definedName>
    <definedName name="impressão_GER" localSheetId="6">[18]!impressão_GER</definedName>
    <definedName name="impressão_GER" localSheetId="11">[18]!impressão_GER</definedName>
    <definedName name="impressão_GER">[18]!impressão_GER</definedName>
    <definedName name="impressão_GER_CTB" localSheetId="10">[18]!impressão_GER_CTB</definedName>
    <definedName name="impressão_GER_CTB" localSheetId="6">[18]!impressão_GER_CTB</definedName>
    <definedName name="impressão_GER_CTB" localSheetId="11">[18]!impressão_GER_CTB</definedName>
    <definedName name="impressão_GER_CTB">[18]!impressão_GER_CTB</definedName>
    <definedName name="Income" localSheetId="10">#REF!</definedName>
    <definedName name="Income" localSheetId="4">#REF!</definedName>
    <definedName name="Income">#REF!</definedName>
    <definedName name="INTEREST" localSheetId="4">#REF!</definedName>
    <definedName name="INTEREST">#REF!</definedName>
    <definedName name="INTERESTPESOS" localSheetId="4">#REF!</definedName>
    <definedName name="INTERESTPESOS">#REF!</definedName>
    <definedName name="IR" localSheetId="4">[22]LATASA!#REF!</definedName>
    <definedName name="IR">[22]LATASA!#REF!</definedName>
    <definedName name="ISUSGAAP2" localSheetId="10">#REF!</definedName>
    <definedName name="ISUSGAAP2" localSheetId="4">#REF!</definedName>
    <definedName name="ISUSGAAP2">#REF!</definedName>
    <definedName name="January_2003" localSheetId="10">'[23]CPM-BCSA-03'!#REF!</definedName>
    <definedName name="January_2003" localSheetId="4">'[23]CPM-BCSA-03'!#REF!</definedName>
    <definedName name="January_2003">'[23]CPM-BCSA-03'!#REF!</definedName>
    <definedName name="labor" localSheetId="10">#REF!</definedName>
    <definedName name="labor" localSheetId="4">#REF!</definedName>
    <definedName name="labor">#REF!</definedName>
    <definedName name="lanesa_mes" localSheetId="4">#REF!</definedName>
    <definedName name="lanesa_mes">#REF!</definedName>
    <definedName name="leo" localSheetId="4">[9]Cover!#REF!</definedName>
    <definedName name="leo">[9]Cover!#REF!</definedName>
    <definedName name="limdt">[24]Dados!$B$4</definedName>
    <definedName name="lista" localSheetId="10">#REF!</definedName>
    <definedName name="lista" localSheetId="4">#REF!</definedName>
    <definedName name="lista">#REF!</definedName>
    <definedName name="LISTA1" localSheetId="4">#REF!</definedName>
    <definedName name="LISTA1">#REF!</definedName>
    <definedName name="LISTA2" localSheetId="4">#REF!</definedName>
    <definedName name="LISTA2">#REF!</definedName>
    <definedName name="LOCALMENU" localSheetId="4">#REF!</definedName>
    <definedName name="LOCALMENU">#REF!</definedName>
    <definedName name="margem">[25]Margens!$A$2:$G$15</definedName>
    <definedName name="mater" localSheetId="10">#REF!</definedName>
    <definedName name="mater" localSheetId="4">#REF!</definedName>
    <definedName name="mater">#REF!</definedName>
    <definedName name="MATNOME" localSheetId="4">#REF!</definedName>
    <definedName name="MATNOME">#REF!</definedName>
    <definedName name="MENU">'[4]#¡REF'!$A$1:$K$22</definedName>
    <definedName name="Meses" localSheetId="10">#REF!,#REF!,#REF!,#REF!,#REF!,#REF!,#REF!,#REF!,#REF!,#REF!,#REF!,#REF!</definedName>
    <definedName name="Meses" localSheetId="4">#REF!,#REF!,#REF!,#REF!,#REF!,#REF!,#REF!,#REF!,#REF!,#REF!,#REF!,#REF!</definedName>
    <definedName name="Meses">#REF!,#REF!,#REF!,#REF!,#REF!,#REF!,#REF!,#REF!,#REF!,#REF!,#REF!,#REF!</definedName>
    <definedName name="mi" localSheetId="4">#REF!</definedName>
    <definedName name="mi">#REF!</definedName>
    <definedName name="Miles" localSheetId="4">#REF!</definedName>
    <definedName name="Miles">#REF!</definedName>
    <definedName name="Módulo1.impressão_CTB" localSheetId="10">[26]!Módulo1.impressão_CTB</definedName>
    <definedName name="Módulo1.impressão_CTB" localSheetId="6">[26]!Módulo1.impressão_CTB</definedName>
    <definedName name="Módulo1.impressão_CTB" localSheetId="11">[26]!Módulo1.impressão_CTB</definedName>
    <definedName name="Módulo1.impressão_CTB">[26]!Módulo1.impressão_CTB</definedName>
    <definedName name="Módulo1.impressão_GER" localSheetId="10">[26]!Módulo1.impressão_GER</definedName>
    <definedName name="Módulo1.impressão_GER" localSheetId="6">[26]!Módulo1.impressão_GER</definedName>
    <definedName name="Módulo1.impressão_GER" localSheetId="11">[26]!Módulo1.impressão_GER</definedName>
    <definedName name="Módulo1.impressão_GER">[26]!Módulo1.impressão_GER</definedName>
    <definedName name="Módulo1.impressão_GER_CTB" localSheetId="10">[26]!Módulo1.impressão_GER_CTB</definedName>
    <definedName name="Módulo1.impressão_GER_CTB" localSheetId="6">[26]!Módulo1.impressão_GER_CTB</definedName>
    <definedName name="Módulo1.impressão_GER_CTB" localSheetId="11">[26]!Módulo1.impressão_GER_CTB</definedName>
    <definedName name="Módulo1.impressão_GER_CTB">[26]!Módulo1.impressão_GER_CTB</definedName>
    <definedName name="NET" localSheetId="10">#REF!</definedName>
    <definedName name="NET" localSheetId="4">#REF!</definedName>
    <definedName name="NET">#REF!</definedName>
    <definedName name="NETPROFIT" localSheetId="10">'[6]INCOME STT'!#REF!</definedName>
    <definedName name="NETPROFIT" localSheetId="4">'[6]INCOME STT'!#REF!</definedName>
    <definedName name="NETPROFIT">'[6]INCOME STT'!#REF!</definedName>
    <definedName name="oeecp">[27]Home!$S$6</definedName>
    <definedName name="ops" localSheetId="10">#REF!</definedName>
    <definedName name="ops" localSheetId="4">#REF!</definedName>
    <definedName name="ops">#REF!</definedName>
    <definedName name="other" localSheetId="4">#REF!</definedName>
    <definedName name="other">#REF!</definedName>
    <definedName name="OVERANTER" localSheetId="4">'[28]TOTAL OVERHEAD'!#REF!</definedName>
    <definedName name="OVERANTER">'[28]TOTAL OVERHEAD'!#REF!</definedName>
    <definedName name="OVERATUAL" localSheetId="10">#REF!</definedName>
    <definedName name="OVERATUAL" localSheetId="4">#REF!</definedName>
    <definedName name="OVERATUAL">#REF!</definedName>
    <definedName name="OVERCOMPOS" localSheetId="10">'[28]TOTAL OVERHEAD'!#REF!</definedName>
    <definedName name="OVERCOMPOS" localSheetId="4">'[28]TOTAL OVERHEAD'!#REF!</definedName>
    <definedName name="OVERCOMPOS">'[28]TOTAL OVERHEAD'!#REF!</definedName>
    <definedName name="OVERDIF" localSheetId="4">'[28]TOTAL OVERHEAD'!#REF!</definedName>
    <definedName name="OVERDIF">'[28]TOTAL OVERHEAD'!#REF!</definedName>
    <definedName name="OVERPERC" localSheetId="4">'[28]TOTAL OVERHEAD'!#REF!</definedName>
    <definedName name="OVERPERC">'[28]TOTAL OVERHEAD'!#REF!</definedName>
    <definedName name="page" localSheetId="4">'[29]CPM-BCSA-03'!#REF!</definedName>
    <definedName name="page">'[29]CPM-BCSA-03'!#REF!</definedName>
    <definedName name="page1" localSheetId="4">'[23]CPM-BCSA-03'!#REF!</definedName>
    <definedName name="page1">'[23]CPM-BCSA-03'!#REF!</definedName>
    <definedName name="page2" localSheetId="10">#REF!</definedName>
    <definedName name="page2" localSheetId="4">#REF!</definedName>
    <definedName name="page2">#REF!</definedName>
    <definedName name="page3" localSheetId="10">'[23]CPM-BCSA-03'!#REF!</definedName>
    <definedName name="page3" localSheetId="4">'[23]CPM-BCSA-03'!#REF!</definedName>
    <definedName name="page3">'[23]CPM-BCSA-03'!#REF!</definedName>
    <definedName name="page4" localSheetId="10">#REF!</definedName>
    <definedName name="page4" localSheetId="4">#REF!</definedName>
    <definedName name="page4">#REF!</definedName>
    <definedName name="Páscoa" localSheetId="4">#REF!</definedName>
    <definedName name="Páscoa">#REF!</definedName>
    <definedName name="PERCL">[4]e!$D$10</definedName>
    <definedName name="PERCL5">[4]e!$D$11</definedName>
    <definedName name="PERCT">[4]e!$D$12</definedName>
    <definedName name="Plant" localSheetId="10">#REF!</definedName>
    <definedName name="Plant" localSheetId="4">#REF!</definedName>
    <definedName name="Plant">#REF!</definedName>
    <definedName name="PRECO" localSheetId="4">#REF!</definedName>
    <definedName name="PRECO">#REF!</definedName>
    <definedName name="PRECSUCR" localSheetId="4">[4]d!#REF!</definedName>
    <definedName name="PRECSUCR">[4]d!#REF!</definedName>
    <definedName name="PRECSUCUS" localSheetId="4">[4]d!#REF!</definedName>
    <definedName name="PRECSUCUS">[4]d!#REF!</definedName>
    <definedName name="PREM_ANO" localSheetId="10">#REF!</definedName>
    <definedName name="PREM_ANO" localSheetId="4">#REF!</definedName>
    <definedName name="PREM_ANO">#REF!</definedName>
    <definedName name="PREM_MES" localSheetId="4">#REF!</definedName>
    <definedName name="PREM_MES">#REF!</definedName>
    <definedName name="premissaano">[20]ASS4!$B$3:$Q$47</definedName>
    <definedName name="premissames" localSheetId="10">#REF!</definedName>
    <definedName name="premissames" localSheetId="4">#REF!</definedName>
    <definedName name="premissames">#REF!</definedName>
    <definedName name="print01" localSheetId="4">#REF!</definedName>
    <definedName name="print01">#REF!</definedName>
    <definedName name="print02" localSheetId="4">#REF!</definedName>
    <definedName name="print02">#REF!</definedName>
    <definedName name="print03" localSheetId="4">#REF!</definedName>
    <definedName name="print03">#REF!</definedName>
    <definedName name="PRODL" localSheetId="4">[4]pn!#REF!</definedName>
    <definedName name="PRODL">[4]pn!#REF!</definedName>
    <definedName name="PRODLTA5">[4]f!$D$63</definedName>
    <definedName name="PRODT" localSheetId="4">[4]pn!#REF!</definedName>
    <definedName name="PRODT">[4]pn!#REF!</definedName>
    <definedName name="PRODTPA">[4]f!$D$122</definedName>
    <definedName name="PRODTPA2">[4]f!$D$181</definedName>
    <definedName name="PRODUCTION" localSheetId="10">#REF!</definedName>
    <definedName name="PRODUCTION" localSheetId="4">#REF!</definedName>
    <definedName name="PRODUCTION">#REF!</definedName>
    <definedName name="PROFIT_LAT" localSheetId="4">#REF!</definedName>
    <definedName name="PROFIT_LAT">#REF!</definedName>
    <definedName name="PROFITCON" localSheetId="4">#REF!</definedName>
    <definedName name="PROFITCON">#REF!</definedName>
    <definedName name="PROFITELI" localSheetId="4">#REF!</definedName>
    <definedName name="PROFITELI">#REF!</definedName>
    <definedName name="PROFITLAT" localSheetId="4">#REF!</definedName>
    <definedName name="PROFITLAT">#REF!</definedName>
    <definedName name="PROFITLAT2">[5]CSL!$A$72:$N$140</definedName>
    <definedName name="PROFITLAT99" localSheetId="4">#REF!</definedName>
    <definedName name="PROFITLAT99">#REF!</definedName>
    <definedName name="PROFITLATFY" localSheetId="4">#REF!</definedName>
    <definedName name="PROFITLATFY">#REF!</definedName>
    <definedName name="QTDVEN" localSheetId="4">#REF!</definedName>
    <definedName name="QTDVEN">#REF!</definedName>
    <definedName name="RATEIO" localSheetId="4">#REF!</definedName>
    <definedName name="RATEIO">#REF!</definedName>
    <definedName name="real" localSheetId="4">#REF!</definedName>
    <definedName name="real">#REF!</definedName>
    <definedName name="RECENTEROS" localSheetId="4">[9]Cover!#REF!</definedName>
    <definedName name="RECENTEROS">[9]Cover!#REF!</definedName>
    <definedName name="RECMILES" localSheetId="4">[9]Cover!#REF!</definedName>
    <definedName name="RECMILES">[9]Cover!#REF!</definedName>
    <definedName name="REPAYMENT">[20]SAD!$B$2:$G$28</definedName>
    <definedName name="RESULT">[20]Result!$B$3:$G$22</definedName>
    <definedName name="RESUM1">[30]resumo!$A$1:$K$24</definedName>
    <definedName name="RESUM2">'[30]resumo-ing'!$A$1:$K$24</definedName>
    <definedName name="RESUMO_CON" localSheetId="10">#REF!</definedName>
    <definedName name="RESUMO_CON" localSheetId="4">#REF!</definedName>
    <definedName name="RESUMO_CON">#REF!</definedName>
    <definedName name="RESUMO_LAN" localSheetId="4">#REF!</definedName>
    <definedName name="RESUMO_LAN">#REF!</definedName>
    <definedName name="rm" localSheetId="4">#REF!</definedName>
    <definedName name="rm">#REF!</definedName>
    <definedName name="SA" localSheetId="4">#REF!</definedName>
    <definedName name="SA">#REF!</definedName>
    <definedName name="SA10A" localSheetId="4">#REF!</definedName>
    <definedName name="SA10A">#REF!</definedName>
    <definedName name="SA10B" localSheetId="4">#REF!</definedName>
    <definedName name="SA10B">#REF!</definedName>
    <definedName name="SA10C" localSheetId="4">#REF!</definedName>
    <definedName name="SA10C">#REF!</definedName>
    <definedName name="SA10D" localSheetId="4">#REF!</definedName>
    <definedName name="SA10D">#REF!</definedName>
    <definedName name="SA10E" localSheetId="4">#REF!</definedName>
    <definedName name="SA10E">#REF!</definedName>
    <definedName name="SA10F" localSheetId="4">#REF!</definedName>
    <definedName name="SA10F">#REF!</definedName>
    <definedName name="SA11A" localSheetId="4">#REF!</definedName>
    <definedName name="SA11A">#REF!</definedName>
    <definedName name="SA11B" localSheetId="4">#REF!</definedName>
    <definedName name="SA11B">#REF!</definedName>
    <definedName name="SA11C" localSheetId="4">#REF!</definedName>
    <definedName name="SA11C">#REF!</definedName>
    <definedName name="SA11D" localSheetId="4">#REF!</definedName>
    <definedName name="SA11D">#REF!</definedName>
    <definedName name="SA11E" localSheetId="4">#REF!</definedName>
    <definedName name="SA11E">#REF!</definedName>
    <definedName name="SA11F" localSheetId="4">#REF!</definedName>
    <definedName name="SA11F">#REF!</definedName>
    <definedName name="SA12A" localSheetId="4">#REF!</definedName>
    <definedName name="SA12A">#REF!</definedName>
    <definedName name="SA12B" localSheetId="4">#REF!</definedName>
    <definedName name="SA12B">#REF!</definedName>
    <definedName name="SA12C" localSheetId="4">#REF!</definedName>
    <definedName name="SA12C">#REF!</definedName>
    <definedName name="SA12D" localSheetId="4">#REF!</definedName>
    <definedName name="SA12D">#REF!</definedName>
    <definedName name="SA12E" localSheetId="4">#REF!</definedName>
    <definedName name="SA12E">#REF!</definedName>
    <definedName name="SA12F" localSheetId="4">#REF!</definedName>
    <definedName name="SA12F">#REF!</definedName>
    <definedName name="SA13A" localSheetId="4">#REF!</definedName>
    <definedName name="SA13A">#REF!</definedName>
    <definedName name="SA13B" localSheetId="4">#REF!</definedName>
    <definedName name="SA13B">#REF!</definedName>
    <definedName name="SA13C" localSheetId="4">#REF!</definedName>
    <definedName name="SA13C">#REF!</definedName>
    <definedName name="SA13D" localSheetId="4">#REF!</definedName>
    <definedName name="SA13D">#REF!</definedName>
    <definedName name="SA13E" localSheetId="4">#REF!</definedName>
    <definedName name="SA13E">#REF!</definedName>
    <definedName name="SA13F" localSheetId="4">#REF!</definedName>
    <definedName name="SA13F">#REF!</definedName>
    <definedName name="SA14A" localSheetId="4">#REF!</definedName>
    <definedName name="SA14A">#REF!</definedName>
    <definedName name="SA14B" localSheetId="4">#REF!</definedName>
    <definedName name="SA14B">#REF!</definedName>
    <definedName name="SA14C" localSheetId="4">#REF!</definedName>
    <definedName name="SA14C">#REF!</definedName>
    <definedName name="SA14D" localSheetId="4">#REF!</definedName>
    <definedName name="SA14D">#REF!</definedName>
    <definedName name="SA14E" localSheetId="4">#REF!</definedName>
    <definedName name="SA14E">#REF!</definedName>
    <definedName name="SA14F" localSheetId="4">#REF!</definedName>
    <definedName name="SA14F">#REF!</definedName>
    <definedName name="SA15A" localSheetId="4">#REF!</definedName>
    <definedName name="SA15A">#REF!</definedName>
    <definedName name="SA15B" localSheetId="4">#REF!</definedName>
    <definedName name="SA15B">#REF!</definedName>
    <definedName name="SA15C" localSheetId="4">#REF!</definedName>
    <definedName name="SA15C">#REF!</definedName>
    <definedName name="SA15D" localSheetId="4">#REF!</definedName>
    <definedName name="SA15D">#REF!</definedName>
    <definedName name="SA15E" localSheetId="4">#REF!</definedName>
    <definedName name="SA15E">#REF!</definedName>
    <definedName name="SA15F" localSheetId="4">#REF!</definedName>
    <definedName name="SA15F">#REF!</definedName>
    <definedName name="SA16A" localSheetId="4">#REF!</definedName>
    <definedName name="SA16A">#REF!</definedName>
    <definedName name="SA16B" localSheetId="4">#REF!</definedName>
    <definedName name="SA16B">#REF!</definedName>
    <definedName name="SA16C" localSheetId="4">#REF!</definedName>
    <definedName name="SA16C">#REF!</definedName>
    <definedName name="SA16D" localSheetId="4">#REF!</definedName>
    <definedName name="SA16D">#REF!</definedName>
    <definedName name="SA16E" localSheetId="4">#REF!</definedName>
    <definedName name="SA16E">#REF!</definedName>
    <definedName name="SA16F" localSheetId="4">#REF!</definedName>
    <definedName name="SA16F">#REF!</definedName>
    <definedName name="SA17A" localSheetId="4">#REF!</definedName>
    <definedName name="SA17A">#REF!</definedName>
    <definedName name="SA17B" localSheetId="4">#REF!</definedName>
    <definedName name="SA17B">#REF!</definedName>
    <definedName name="SA17C" localSheetId="4">#REF!</definedName>
    <definedName name="SA17C">#REF!</definedName>
    <definedName name="SA17D" localSheetId="4">#REF!</definedName>
    <definedName name="SA17D">#REF!</definedName>
    <definedName name="SA17E" localSheetId="4">#REF!</definedName>
    <definedName name="SA17E">#REF!</definedName>
    <definedName name="SA17F" localSheetId="4">#REF!</definedName>
    <definedName name="SA17F">#REF!</definedName>
    <definedName name="SA18A" localSheetId="4">#REF!</definedName>
    <definedName name="SA18A">#REF!</definedName>
    <definedName name="SA18B" localSheetId="4">#REF!</definedName>
    <definedName name="SA18B">#REF!</definedName>
    <definedName name="SA18C" localSheetId="4">#REF!</definedName>
    <definedName name="SA18C">#REF!</definedName>
    <definedName name="SA18D" localSheetId="4">#REF!</definedName>
    <definedName name="SA18D">#REF!</definedName>
    <definedName name="SA18E" localSheetId="4">#REF!</definedName>
    <definedName name="SA18E">#REF!</definedName>
    <definedName name="SA18F" localSheetId="4">#REF!</definedName>
    <definedName name="SA18F">#REF!</definedName>
    <definedName name="SA19A" localSheetId="4">#REF!</definedName>
    <definedName name="SA19A">#REF!</definedName>
    <definedName name="SA19B" localSheetId="4">#REF!</definedName>
    <definedName name="SA19B">#REF!</definedName>
    <definedName name="SA19C" localSheetId="4">#REF!</definedName>
    <definedName name="SA19C">#REF!</definedName>
    <definedName name="SA19D" localSheetId="4">#REF!</definedName>
    <definedName name="SA19D">#REF!</definedName>
    <definedName name="SA19E" localSheetId="4">#REF!</definedName>
    <definedName name="SA19E">#REF!</definedName>
    <definedName name="SA19F" localSheetId="4">#REF!</definedName>
    <definedName name="SA19F">#REF!</definedName>
    <definedName name="SA1A" localSheetId="4">#REF!</definedName>
    <definedName name="SA1A">#REF!</definedName>
    <definedName name="SA1B" localSheetId="4">#REF!</definedName>
    <definedName name="SA1B">#REF!</definedName>
    <definedName name="SA1C" localSheetId="4">#REF!</definedName>
    <definedName name="SA1C">#REF!</definedName>
    <definedName name="SA1D" localSheetId="4">#REF!</definedName>
    <definedName name="SA1D">#REF!</definedName>
    <definedName name="SA1E" localSheetId="4">#REF!</definedName>
    <definedName name="SA1E">#REF!</definedName>
    <definedName name="SA1F" localSheetId="4">#REF!</definedName>
    <definedName name="SA1F">#REF!</definedName>
    <definedName name="SA20A" localSheetId="4">#REF!</definedName>
    <definedName name="SA20A">#REF!</definedName>
    <definedName name="SA20B" localSheetId="4">#REF!</definedName>
    <definedName name="SA20B">#REF!</definedName>
    <definedName name="SA20C" localSheetId="4">#REF!</definedName>
    <definedName name="SA20C">#REF!</definedName>
    <definedName name="SA20D" localSheetId="4">#REF!</definedName>
    <definedName name="SA20D">#REF!</definedName>
    <definedName name="SA20E" localSheetId="4">#REF!</definedName>
    <definedName name="SA20E">#REF!</definedName>
    <definedName name="SA20F" localSheetId="4">#REF!</definedName>
    <definedName name="SA20F">#REF!</definedName>
    <definedName name="SA21A" localSheetId="4">#REF!</definedName>
    <definedName name="SA21A">#REF!</definedName>
    <definedName name="SA21B" localSheetId="4">#REF!</definedName>
    <definedName name="SA21B">#REF!</definedName>
    <definedName name="SA21C" localSheetId="4">#REF!</definedName>
    <definedName name="SA21C">#REF!</definedName>
    <definedName name="SA21D" localSheetId="4">#REF!</definedName>
    <definedName name="SA21D">#REF!</definedName>
    <definedName name="SA21E" localSheetId="4">#REF!</definedName>
    <definedName name="SA21E">#REF!</definedName>
    <definedName name="SA21F" localSheetId="4">#REF!</definedName>
    <definedName name="SA21F">#REF!</definedName>
    <definedName name="SA22A" localSheetId="4">#REF!</definedName>
    <definedName name="SA22A">#REF!</definedName>
    <definedName name="SA22B" localSheetId="4">#REF!</definedName>
    <definedName name="SA22B">#REF!</definedName>
    <definedName name="SA22C" localSheetId="4">#REF!</definedName>
    <definedName name="SA22C">#REF!</definedName>
    <definedName name="SA22D" localSheetId="4">#REF!</definedName>
    <definedName name="SA22D">#REF!</definedName>
    <definedName name="SA22E" localSheetId="4">#REF!</definedName>
    <definedName name="SA22E">#REF!</definedName>
    <definedName name="SA22F" localSheetId="4">#REF!</definedName>
    <definedName name="SA22F">#REF!</definedName>
    <definedName name="SA23A" localSheetId="4">#REF!</definedName>
    <definedName name="SA23A">#REF!</definedName>
    <definedName name="SA23B" localSheetId="4">#REF!</definedName>
    <definedName name="SA23B">#REF!</definedName>
    <definedName name="SA23C" localSheetId="4">#REF!</definedName>
    <definedName name="SA23C">#REF!</definedName>
    <definedName name="SA23D" localSheetId="4">#REF!</definedName>
    <definedName name="SA23D">#REF!</definedName>
    <definedName name="SA23E" localSheetId="4">#REF!</definedName>
    <definedName name="SA23E">#REF!</definedName>
    <definedName name="SA23F" localSheetId="4">#REF!</definedName>
    <definedName name="SA23F">#REF!</definedName>
    <definedName name="SA2A" localSheetId="4">#REF!</definedName>
    <definedName name="SA2A">#REF!</definedName>
    <definedName name="SA2B" localSheetId="4">#REF!</definedName>
    <definedName name="SA2B">#REF!</definedName>
    <definedName name="SA2C" localSheetId="4">#REF!</definedName>
    <definedName name="SA2C">#REF!</definedName>
    <definedName name="SA2D" localSheetId="4">#REF!</definedName>
    <definedName name="SA2D">#REF!</definedName>
    <definedName name="SA2E" localSheetId="4">#REF!</definedName>
    <definedName name="SA2E">#REF!</definedName>
    <definedName name="SA2F" localSheetId="4">#REF!</definedName>
    <definedName name="SA2F">#REF!</definedName>
    <definedName name="SA3A" localSheetId="4">#REF!</definedName>
    <definedName name="SA3A">#REF!</definedName>
    <definedName name="SA3B" localSheetId="4">#REF!</definedName>
    <definedName name="SA3B">#REF!</definedName>
    <definedName name="SA3C" localSheetId="4">#REF!</definedName>
    <definedName name="SA3C">#REF!</definedName>
    <definedName name="SA3D" localSheetId="4">#REF!</definedName>
    <definedName name="SA3D">#REF!</definedName>
    <definedName name="SA3E" localSheetId="4">#REF!</definedName>
    <definedName name="SA3E">#REF!</definedName>
    <definedName name="SA3F" localSheetId="4">#REF!</definedName>
    <definedName name="SA3F">#REF!</definedName>
    <definedName name="SA4A" localSheetId="4">#REF!</definedName>
    <definedName name="SA4A">#REF!</definedName>
    <definedName name="SA4B" localSheetId="4">#REF!</definedName>
    <definedName name="SA4B">#REF!</definedName>
    <definedName name="SA4C" localSheetId="4">#REF!</definedName>
    <definedName name="SA4C">#REF!</definedName>
    <definedName name="SA4D" localSheetId="4">#REF!</definedName>
    <definedName name="SA4D">#REF!</definedName>
    <definedName name="SA4E" localSheetId="4">#REF!</definedName>
    <definedName name="SA4E">#REF!</definedName>
    <definedName name="SA4F" localSheetId="4">#REF!</definedName>
    <definedName name="SA4F">#REF!</definedName>
    <definedName name="SA5A" localSheetId="4">#REF!</definedName>
    <definedName name="SA5A">#REF!</definedName>
    <definedName name="SA5B" localSheetId="4">#REF!</definedName>
    <definedName name="SA5B">#REF!</definedName>
    <definedName name="SA5C" localSheetId="4">#REF!</definedName>
    <definedName name="SA5C">#REF!</definedName>
    <definedName name="SA5D" localSheetId="4">#REF!</definedName>
    <definedName name="SA5D">#REF!</definedName>
    <definedName name="SA5E" localSheetId="4">#REF!</definedName>
    <definedName name="SA5E">#REF!</definedName>
    <definedName name="SA5F" localSheetId="4">#REF!</definedName>
    <definedName name="SA5F">#REF!</definedName>
    <definedName name="SA6A" localSheetId="4">#REF!</definedName>
    <definedName name="SA6A">#REF!</definedName>
    <definedName name="SA6B" localSheetId="4">#REF!</definedName>
    <definedName name="SA6B">#REF!</definedName>
    <definedName name="SA6C" localSheetId="4">#REF!</definedName>
    <definedName name="SA6C">#REF!</definedName>
    <definedName name="SA6D" localSheetId="4">#REF!</definedName>
    <definedName name="SA6D">#REF!</definedName>
    <definedName name="SA6E" localSheetId="4">#REF!</definedName>
    <definedName name="SA6E">#REF!</definedName>
    <definedName name="SA6F" localSheetId="4">#REF!</definedName>
    <definedName name="SA6F">#REF!</definedName>
    <definedName name="SA7A" localSheetId="4">#REF!</definedName>
    <definedName name="SA7A">#REF!</definedName>
    <definedName name="SA7B" localSheetId="4">#REF!</definedName>
    <definedName name="SA7B">#REF!</definedName>
    <definedName name="SA7C" localSheetId="4">#REF!</definedName>
    <definedName name="SA7C">#REF!</definedName>
    <definedName name="SA7D" localSheetId="4">#REF!</definedName>
    <definedName name="SA7D">#REF!</definedName>
    <definedName name="SA7E" localSheetId="4">#REF!</definedName>
    <definedName name="SA7E">#REF!</definedName>
    <definedName name="SA7F" localSheetId="4">#REF!</definedName>
    <definedName name="SA7F">#REF!</definedName>
    <definedName name="SA8A" localSheetId="4">#REF!</definedName>
    <definedName name="SA8A">#REF!</definedName>
    <definedName name="SA8B" localSheetId="4">#REF!</definedName>
    <definedName name="SA8B">#REF!</definedName>
    <definedName name="SA8C" localSheetId="4">#REF!</definedName>
    <definedName name="SA8C">#REF!</definedName>
    <definedName name="SA8D" localSheetId="4">#REF!</definedName>
    <definedName name="SA8D">#REF!</definedName>
    <definedName name="SA8E" localSheetId="4">#REF!</definedName>
    <definedName name="SA8E">#REF!</definedName>
    <definedName name="SA8F" localSheetId="4">#REF!</definedName>
    <definedName name="SA8F">#REF!</definedName>
    <definedName name="SA9A" localSheetId="4">#REF!</definedName>
    <definedName name="SA9A">#REF!</definedName>
    <definedName name="SA9B" localSheetId="4">#REF!</definedName>
    <definedName name="SA9B">#REF!</definedName>
    <definedName name="SA9C" localSheetId="4">#REF!</definedName>
    <definedName name="SA9C">#REF!</definedName>
    <definedName name="SA9D" localSheetId="4">#REF!</definedName>
    <definedName name="SA9D">#REF!</definedName>
    <definedName name="SA9E" localSheetId="4">#REF!</definedName>
    <definedName name="SA9E">#REF!</definedName>
    <definedName name="SA9F" localSheetId="4">#REF!</definedName>
    <definedName name="SA9F">#REF!</definedName>
    <definedName name="SAA" localSheetId="4">#REF!</definedName>
    <definedName name="SAA">#REF!</definedName>
    <definedName name="SAA10A" localSheetId="4">#REF!</definedName>
    <definedName name="SAA10A">#REF!</definedName>
    <definedName name="SAA10B" localSheetId="4">#REF!</definedName>
    <definedName name="SAA10B">#REF!</definedName>
    <definedName name="SAA10C" localSheetId="4">#REF!</definedName>
    <definedName name="SAA10C">#REF!</definedName>
    <definedName name="SAA11A" localSheetId="4">#REF!</definedName>
    <definedName name="SAA11A">#REF!</definedName>
    <definedName name="SAA11B" localSheetId="4">#REF!</definedName>
    <definedName name="SAA11B">#REF!</definedName>
    <definedName name="SAA11C" localSheetId="4">#REF!</definedName>
    <definedName name="SAA11C">#REF!</definedName>
    <definedName name="SAA1A" localSheetId="4">#REF!</definedName>
    <definedName name="SAA1A">#REF!</definedName>
    <definedName name="SAA1B" localSheetId="4">#REF!</definedName>
    <definedName name="SAA1B">#REF!</definedName>
    <definedName name="SAA1C" localSheetId="4">#REF!</definedName>
    <definedName name="SAA1C">#REF!</definedName>
    <definedName name="SAA1D" localSheetId="4">#REF!</definedName>
    <definedName name="SAA1D">#REF!</definedName>
    <definedName name="SAA2A" localSheetId="4">#REF!</definedName>
    <definedName name="SAA2A">#REF!</definedName>
    <definedName name="SAA2B" localSheetId="4">#REF!</definedName>
    <definedName name="SAA2B">#REF!</definedName>
    <definedName name="SAA2C" localSheetId="4">#REF!</definedName>
    <definedName name="SAA2C">#REF!</definedName>
    <definedName name="SAA2D" localSheetId="4">#REF!</definedName>
    <definedName name="SAA2D">#REF!</definedName>
    <definedName name="SAA3A" localSheetId="4">#REF!</definedName>
    <definedName name="SAA3A">#REF!</definedName>
    <definedName name="SAA3B" localSheetId="4">#REF!</definedName>
    <definedName name="SAA3B">#REF!</definedName>
    <definedName name="SAA3C" localSheetId="4">#REF!</definedName>
    <definedName name="SAA3C">#REF!</definedName>
    <definedName name="SAA3D" localSheetId="4">#REF!</definedName>
    <definedName name="SAA3D">#REF!</definedName>
    <definedName name="SAA4A" localSheetId="4">#REF!</definedName>
    <definedName name="SAA4A">#REF!</definedName>
    <definedName name="SAA4B" localSheetId="4">#REF!</definedName>
    <definedName name="SAA4B">#REF!</definedName>
    <definedName name="SAA4C" localSheetId="4">#REF!</definedName>
    <definedName name="SAA4C">#REF!</definedName>
    <definedName name="SAA4D" localSheetId="4">#REF!</definedName>
    <definedName name="SAA4D">#REF!</definedName>
    <definedName name="SAA5A" localSheetId="4">#REF!</definedName>
    <definedName name="SAA5A">#REF!</definedName>
    <definedName name="SAA5B" localSheetId="4">#REF!</definedName>
    <definedName name="SAA5B">#REF!</definedName>
    <definedName name="SAA5C" localSheetId="4">#REF!</definedName>
    <definedName name="SAA5C">#REF!</definedName>
    <definedName name="SAA5D" localSheetId="4">#REF!</definedName>
    <definedName name="SAA5D">#REF!</definedName>
    <definedName name="SAA6A" localSheetId="4">#REF!</definedName>
    <definedName name="SAA6A">#REF!</definedName>
    <definedName name="SAA6B" localSheetId="4">#REF!</definedName>
    <definedName name="SAA6B">#REF!</definedName>
    <definedName name="SAA6C" localSheetId="4">#REF!</definedName>
    <definedName name="SAA6C">#REF!</definedName>
    <definedName name="SAA6D" localSheetId="4">#REF!</definedName>
    <definedName name="SAA6D">#REF!</definedName>
    <definedName name="SAA7A" localSheetId="4">#REF!</definedName>
    <definedName name="SAA7A">#REF!</definedName>
    <definedName name="SAA7B" localSheetId="4">#REF!</definedName>
    <definedName name="SAA7B">#REF!</definedName>
    <definedName name="SAA7C" localSheetId="4">#REF!</definedName>
    <definedName name="SAA7C">#REF!</definedName>
    <definedName name="SAA7D" localSheetId="4">#REF!</definedName>
    <definedName name="SAA7D">#REF!</definedName>
    <definedName name="SAA8A" localSheetId="4">#REF!</definedName>
    <definedName name="SAA8A">#REF!</definedName>
    <definedName name="SAA8B" localSheetId="4">#REF!</definedName>
    <definedName name="SAA8B">#REF!</definedName>
    <definedName name="SAA8C" localSheetId="4">#REF!</definedName>
    <definedName name="SAA8C">#REF!</definedName>
    <definedName name="SAA8D" localSheetId="4">#REF!</definedName>
    <definedName name="SAA8D">#REF!</definedName>
    <definedName name="SAA9A" localSheetId="4">#REF!</definedName>
    <definedName name="SAA9A">#REF!</definedName>
    <definedName name="SAA9B" localSheetId="4">#REF!</definedName>
    <definedName name="SAA9B">#REF!</definedName>
    <definedName name="SAA9C" localSheetId="4">#REF!</definedName>
    <definedName name="SAA9C">#REF!</definedName>
    <definedName name="SAA9D" localSheetId="4">#REF!</definedName>
    <definedName name="SAA9D">#REF!</definedName>
    <definedName name="SAB" localSheetId="4">#REF!</definedName>
    <definedName name="SAB">#REF!</definedName>
    <definedName name="SAB10B" localSheetId="4">#REF!</definedName>
    <definedName name="SAB10B">#REF!</definedName>
    <definedName name="SAB10C" localSheetId="4">#REF!</definedName>
    <definedName name="SAB10C">#REF!</definedName>
    <definedName name="SAB10D" localSheetId="4">#REF!</definedName>
    <definedName name="SAB10D">#REF!</definedName>
    <definedName name="SAB10E" localSheetId="4">#REF!</definedName>
    <definedName name="SAB10E">#REF!</definedName>
    <definedName name="SAB10F" localSheetId="4">#REF!</definedName>
    <definedName name="SAB10F">#REF!</definedName>
    <definedName name="SAB11B" localSheetId="4">#REF!</definedName>
    <definedName name="SAB11B">#REF!</definedName>
    <definedName name="SAB11C" localSheetId="4">#REF!</definedName>
    <definedName name="SAB11C">#REF!</definedName>
    <definedName name="SAB11D" localSheetId="4">#REF!</definedName>
    <definedName name="SAB11D">#REF!</definedName>
    <definedName name="SAB11E" localSheetId="4">#REF!</definedName>
    <definedName name="SAB11E">#REF!</definedName>
    <definedName name="SAB11F" localSheetId="4">#REF!</definedName>
    <definedName name="SAB11F">#REF!</definedName>
    <definedName name="SAB1A" localSheetId="4">#REF!</definedName>
    <definedName name="SAB1A">#REF!</definedName>
    <definedName name="SAB1B" localSheetId="4">#REF!</definedName>
    <definedName name="SAB1B">#REF!</definedName>
    <definedName name="SAB1C" localSheetId="4">#REF!</definedName>
    <definedName name="SAB1C">#REF!</definedName>
    <definedName name="SAB1D" localSheetId="4">#REF!</definedName>
    <definedName name="SAB1D">#REF!</definedName>
    <definedName name="SAB1E" localSheetId="4">#REF!</definedName>
    <definedName name="SAB1E">#REF!</definedName>
    <definedName name="SAB1F" localSheetId="4">#REF!</definedName>
    <definedName name="SAB1F">#REF!</definedName>
    <definedName name="SAB2A" localSheetId="4">#REF!</definedName>
    <definedName name="SAB2A">#REF!</definedName>
    <definedName name="SAB2B" localSheetId="4">#REF!</definedName>
    <definedName name="SAB2B">#REF!</definedName>
    <definedName name="SAB2C" localSheetId="4">#REF!</definedName>
    <definedName name="SAB2C">#REF!</definedName>
    <definedName name="SAB2D" localSheetId="4">#REF!</definedName>
    <definedName name="SAB2D">#REF!</definedName>
    <definedName name="SAB2E" localSheetId="4">#REF!</definedName>
    <definedName name="SAB2E">#REF!</definedName>
    <definedName name="SAB2F" localSheetId="4">#REF!</definedName>
    <definedName name="SAB2F">#REF!</definedName>
    <definedName name="SAB3A" localSheetId="4">#REF!</definedName>
    <definedName name="SAB3A">#REF!</definedName>
    <definedName name="SAB3B" localSheetId="4">#REF!</definedName>
    <definedName name="SAB3B">#REF!</definedName>
    <definedName name="SAB3C" localSheetId="4">#REF!</definedName>
    <definedName name="SAB3C">#REF!</definedName>
    <definedName name="SAB3D" localSheetId="4">#REF!</definedName>
    <definedName name="SAB3D">#REF!</definedName>
    <definedName name="SAB3E" localSheetId="4">#REF!</definedName>
    <definedName name="SAB3E">#REF!</definedName>
    <definedName name="SAB3F" localSheetId="4">#REF!</definedName>
    <definedName name="SAB3F">#REF!</definedName>
    <definedName name="SAB4A" localSheetId="4">#REF!</definedName>
    <definedName name="SAB4A">#REF!</definedName>
    <definedName name="SAB4B" localSheetId="4">#REF!</definedName>
    <definedName name="SAB4B">#REF!</definedName>
    <definedName name="SAB4C" localSheetId="4">#REF!</definedName>
    <definedName name="SAB4C">#REF!</definedName>
    <definedName name="SAB4D" localSheetId="4">#REF!</definedName>
    <definedName name="SAB4D">#REF!</definedName>
    <definedName name="SAB4E" localSheetId="4">#REF!</definedName>
    <definedName name="SAB4E">#REF!</definedName>
    <definedName name="SAB4F" localSheetId="4">#REF!</definedName>
    <definedName name="SAB4F">#REF!</definedName>
    <definedName name="SAB5A" localSheetId="4">#REF!</definedName>
    <definedName name="SAB5A">#REF!</definedName>
    <definedName name="SAB5B" localSheetId="4">#REF!</definedName>
    <definedName name="SAB5B">#REF!</definedName>
    <definedName name="SAB5C" localSheetId="4">#REF!</definedName>
    <definedName name="SAB5C">#REF!</definedName>
    <definedName name="SAB5D" localSheetId="4">#REF!</definedName>
    <definedName name="SAB5D">#REF!</definedName>
    <definedName name="SAB5E" localSheetId="4">#REF!</definedName>
    <definedName name="SAB5E">#REF!</definedName>
    <definedName name="SAB5F" localSheetId="4">#REF!</definedName>
    <definedName name="SAB5F">#REF!</definedName>
    <definedName name="SAB6A" localSheetId="4">#REF!</definedName>
    <definedName name="SAB6A">#REF!</definedName>
    <definedName name="SAB6B" localSheetId="4">#REF!</definedName>
    <definedName name="SAB6B">#REF!</definedName>
    <definedName name="SAB6C" localSheetId="4">#REF!</definedName>
    <definedName name="SAB6C">#REF!</definedName>
    <definedName name="SAB6D" localSheetId="4">#REF!</definedName>
    <definedName name="SAB6D">#REF!</definedName>
    <definedName name="SAB6E" localSheetId="4">#REF!</definedName>
    <definedName name="SAB6E">#REF!</definedName>
    <definedName name="SAB6F" localSheetId="4">#REF!</definedName>
    <definedName name="SAB6F">#REF!</definedName>
    <definedName name="SAB7A" localSheetId="4">#REF!</definedName>
    <definedName name="SAB7A">#REF!</definedName>
    <definedName name="SAB7B" localSheetId="4">#REF!</definedName>
    <definedName name="SAB7B">#REF!</definedName>
    <definedName name="SAB7C" localSheetId="4">#REF!</definedName>
    <definedName name="SAB7C">#REF!</definedName>
    <definedName name="SAB7D" localSheetId="4">#REF!</definedName>
    <definedName name="SAB7D">#REF!</definedName>
    <definedName name="SAB7E" localSheetId="4">#REF!</definedName>
    <definedName name="SAB7E">#REF!</definedName>
    <definedName name="SAB7F" localSheetId="4">#REF!</definedName>
    <definedName name="SAB7F">#REF!</definedName>
    <definedName name="SAB8A" localSheetId="4">#REF!</definedName>
    <definedName name="SAB8A">#REF!</definedName>
    <definedName name="SAB8B" localSheetId="4">#REF!</definedName>
    <definedName name="SAB8B">#REF!</definedName>
    <definedName name="SAB8C" localSheetId="4">#REF!</definedName>
    <definedName name="SAB8C">#REF!</definedName>
    <definedName name="SAB8D" localSheetId="4">#REF!</definedName>
    <definedName name="SAB8D">#REF!</definedName>
    <definedName name="SAB8E" localSheetId="4">#REF!</definedName>
    <definedName name="SAB8E">#REF!</definedName>
    <definedName name="SAB8F" localSheetId="4">#REF!</definedName>
    <definedName name="SAB8F">#REF!</definedName>
    <definedName name="SAB9A" localSheetId="4">#REF!</definedName>
    <definedName name="SAB9A">#REF!</definedName>
    <definedName name="SAB9B" localSheetId="4">#REF!</definedName>
    <definedName name="SAB9B">#REF!</definedName>
    <definedName name="SAB9C" localSheetId="4">#REF!</definedName>
    <definedName name="SAB9C">#REF!</definedName>
    <definedName name="SAB9D" localSheetId="4">#REF!</definedName>
    <definedName name="SAB9D">#REF!</definedName>
    <definedName name="SAB9E" localSheetId="4">#REF!</definedName>
    <definedName name="SAB9E">#REF!</definedName>
    <definedName name="SAB9F" localSheetId="4">#REF!</definedName>
    <definedName name="SAB9F">#REF!</definedName>
    <definedName name="SAC" localSheetId="4">#REF!</definedName>
    <definedName name="SAC">#REF!</definedName>
    <definedName name="SAC10A" localSheetId="4">#REF!</definedName>
    <definedName name="SAC10A">#REF!</definedName>
    <definedName name="SAC10B" localSheetId="4">#REF!</definedName>
    <definedName name="SAC10B">#REF!</definedName>
    <definedName name="SAC10C" localSheetId="4">#REF!</definedName>
    <definedName name="SAC10C">#REF!</definedName>
    <definedName name="SAC10D" localSheetId="4">#REF!</definedName>
    <definedName name="SAC10D">#REF!</definedName>
    <definedName name="SAC10E" localSheetId="4">#REF!</definedName>
    <definedName name="SAC10E">#REF!</definedName>
    <definedName name="SAC11A" localSheetId="4">#REF!</definedName>
    <definedName name="SAC11A">#REF!</definedName>
    <definedName name="SAC11B" localSheetId="4">#REF!</definedName>
    <definedName name="SAC11B">#REF!</definedName>
    <definedName name="SAC11C" localSheetId="4">#REF!</definedName>
    <definedName name="SAC11C">#REF!</definedName>
    <definedName name="SAC11D" localSheetId="4">#REF!</definedName>
    <definedName name="SAC11D">#REF!</definedName>
    <definedName name="SAC11E" localSheetId="4">#REF!</definedName>
    <definedName name="SAC11E">#REF!</definedName>
    <definedName name="SAC1A" localSheetId="4">#REF!</definedName>
    <definedName name="SAC1A">#REF!</definedName>
    <definedName name="SAC1B" localSheetId="4">#REF!</definedName>
    <definedName name="SAC1B">#REF!</definedName>
    <definedName name="SAC1C" localSheetId="4">#REF!</definedName>
    <definedName name="SAC1C">#REF!</definedName>
    <definedName name="SAC1D" localSheetId="4">#REF!</definedName>
    <definedName name="SAC1D">#REF!</definedName>
    <definedName name="SAC1E" localSheetId="4">#REF!</definedName>
    <definedName name="SAC1E">#REF!</definedName>
    <definedName name="SAC1F" localSheetId="4">#REF!</definedName>
    <definedName name="SAC1F">#REF!</definedName>
    <definedName name="SAC2A" localSheetId="4">#REF!</definedName>
    <definedName name="SAC2A">#REF!</definedName>
    <definedName name="SAC2B" localSheetId="4">#REF!</definedName>
    <definedName name="SAC2B">#REF!</definedName>
    <definedName name="SAC2C" localSheetId="4">#REF!</definedName>
    <definedName name="SAC2C">#REF!</definedName>
    <definedName name="SAC2D" localSheetId="4">#REF!</definedName>
    <definedName name="SAC2D">#REF!</definedName>
    <definedName name="SAC2E" localSheetId="4">#REF!</definedName>
    <definedName name="SAC2E">#REF!</definedName>
    <definedName name="SAC2F" localSheetId="4">#REF!</definedName>
    <definedName name="SAC2F">#REF!</definedName>
    <definedName name="SAC3A" localSheetId="4">#REF!</definedName>
    <definedName name="SAC3A">#REF!</definedName>
    <definedName name="SAC3B" localSheetId="4">#REF!</definedName>
    <definedName name="SAC3B">#REF!</definedName>
    <definedName name="SAC3C" localSheetId="4">#REF!</definedName>
    <definedName name="SAC3C">#REF!</definedName>
    <definedName name="SAC3D" localSheetId="4">#REF!</definedName>
    <definedName name="SAC3D">#REF!</definedName>
    <definedName name="SAC3E" localSheetId="4">#REF!</definedName>
    <definedName name="SAC3E">#REF!</definedName>
    <definedName name="SAC3F" localSheetId="4">#REF!</definedName>
    <definedName name="SAC3F">#REF!</definedName>
    <definedName name="SAC4A" localSheetId="4">#REF!</definedName>
    <definedName name="SAC4A">#REF!</definedName>
    <definedName name="SAC4B" localSheetId="4">#REF!</definedName>
    <definedName name="SAC4B">#REF!</definedName>
    <definedName name="SAC4C" localSheetId="4">#REF!</definedName>
    <definedName name="SAC4C">#REF!</definedName>
    <definedName name="SAC4D" localSheetId="4">#REF!</definedName>
    <definedName name="SAC4D">#REF!</definedName>
    <definedName name="SAC4E" localSheetId="4">#REF!</definedName>
    <definedName name="SAC4E">#REF!</definedName>
    <definedName name="SAC4F" localSheetId="4">#REF!</definedName>
    <definedName name="SAC4F">#REF!</definedName>
    <definedName name="SAC5A" localSheetId="4">#REF!</definedName>
    <definedName name="SAC5A">#REF!</definedName>
    <definedName name="SAC5B" localSheetId="4">#REF!</definedName>
    <definedName name="SAC5B">#REF!</definedName>
    <definedName name="SAC5C" localSheetId="4">#REF!</definedName>
    <definedName name="SAC5C">#REF!</definedName>
    <definedName name="SAC5D" localSheetId="4">#REF!</definedName>
    <definedName name="SAC5D">#REF!</definedName>
    <definedName name="SAC5E" localSheetId="4">#REF!</definedName>
    <definedName name="SAC5E">#REF!</definedName>
    <definedName name="SAC5F" localSheetId="4">#REF!</definedName>
    <definedName name="SAC5F">#REF!</definedName>
    <definedName name="SAC6A" localSheetId="4">#REF!</definedName>
    <definedName name="SAC6A">#REF!</definedName>
    <definedName name="SAC6B" localSheetId="4">#REF!</definedName>
    <definedName name="SAC6B">#REF!</definedName>
    <definedName name="SAC6C" localSheetId="4">#REF!</definedName>
    <definedName name="SAC6C">#REF!</definedName>
    <definedName name="SAC6D" localSheetId="4">#REF!</definedName>
    <definedName name="SAC6D">#REF!</definedName>
    <definedName name="SAC6E" localSheetId="4">#REF!</definedName>
    <definedName name="SAC6E">#REF!</definedName>
    <definedName name="SAC6F" localSheetId="4">#REF!</definedName>
    <definedName name="SAC6F">#REF!</definedName>
    <definedName name="SAC7A" localSheetId="4">#REF!</definedName>
    <definedName name="SAC7A">#REF!</definedName>
    <definedName name="SAC7B" localSheetId="4">#REF!</definedName>
    <definedName name="SAC7B">#REF!</definedName>
    <definedName name="SAC7C" localSheetId="4">#REF!</definedName>
    <definedName name="SAC7C">#REF!</definedName>
    <definedName name="SAC7D" localSheetId="4">#REF!</definedName>
    <definedName name="SAC7D">#REF!</definedName>
    <definedName name="SAC7E" localSheetId="4">#REF!</definedName>
    <definedName name="SAC7E">#REF!</definedName>
    <definedName name="SAC7F" localSheetId="4">#REF!</definedName>
    <definedName name="SAC7F">#REF!</definedName>
    <definedName name="SAC8A" localSheetId="4">#REF!</definedName>
    <definedName name="SAC8A">#REF!</definedName>
    <definedName name="SAC8B" localSheetId="4">#REF!</definedName>
    <definedName name="SAC8B">#REF!</definedName>
    <definedName name="SAC8C" localSheetId="4">#REF!</definedName>
    <definedName name="SAC8C">#REF!</definedName>
    <definedName name="SAC8D" localSheetId="4">#REF!</definedName>
    <definedName name="SAC8D">#REF!</definedName>
    <definedName name="SAC8E" localSheetId="4">#REF!</definedName>
    <definedName name="SAC8E">#REF!</definedName>
    <definedName name="SAC8F" localSheetId="4">#REF!</definedName>
    <definedName name="SAC8F">#REF!</definedName>
    <definedName name="SAC9A" localSheetId="4">#REF!</definedName>
    <definedName name="SAC9A">#REF!</definedName>
    <definedName name="SAC9B" localSheetId="4">#REF!</definedName>
    <definedName name="SAC9B">#REF!</definedName>
    <definedName name="SAC9C" localSheetId="4">#REF!</definedName>
    <definedName name="SAC9C">#REF!</definedName>
    <definedName name="SAC9D" localSheetId="4">#REF!</definedName>
    <definedName name="SAC9D">#REF!</definedName>
    <definedName name="SAC9E" localSheetId="4">#REF!</definedName>
    <definedName name="SAC9E">#REF!</definedName>
    <definedName name="SAC9F" localSheetId="4">#REF!</definedName>
    <definedName name="SAC9F">#REF!</definedName>
    <definedName name="SAD" localSheetId="4">#REF!</definedName>
    <definedName name="SAD">#REF!</definedName>
    <definedName name="SAD10A" localSheetId="4">#REF!</definedName>
    <definedName name="SAD10A">#REF!</definedName>
    <definedName name="SAD10B" localSheetId="4">#REF!</definedName>
    <definedName name="SAD10B">#REF!</definedName>
    <definedName name="SAD10C" localSheetId="4">#REF!</definedName>
    <definedName name="SAD10C">#REF!</definedName>
    <definedName name="SAD10D" localSheetId="4">#REF!</definedName>
    <definedName name="SAD10D">#REF!</definedName>
    <definedName name="SAD11A" localSheetId="4">#REF!</definedName>
    <definedName name="SAD11A">#REF!</definedName>
    <definedName name="SAD11B" localSheetId="4">#REF!</definedName>
    <definedName name="SAD11B">#REF!</definedName>
    <definedName name="SAD11C" localSheetId="4">#REF!</definedName>
    <definedName name="SAD11C">#REF!</definedName>
    <definedName name="SAD11D" localSheetId="4">#REF!</definedName>
    <definedName name="SAD11D">#REF!</definedName>
    <definedName name="SAD1A" localSheetId="4">#REF!</definedName>
    <definedName name="SAD1A">#REF!</definedName>
    <definedName name="SAD1B" localSheetId="4">#REF!</definedName>
    <definedName name="SAD1B">#REF!</definedName>
    <definedName name="SAD1C" localSheetId="4">#REF!</definedName>
    <definedName name="SAD1C">#REF!</definedName>
    <definedName name="SAD1D" localSheetId="4">#REF!</definedName>
    <definedName name="SAD1D">#REF!</definedName>
    <definedName name="SAD2A" localSheetId="4">#REF!</definedName>
    <definedName name="SAD2A">#REF!</definedName>
    <definedName name="SAD2B" localSheetId="4">#REF!</definedName>
    <definedName name="SAD2B">#REF!</definedName>
    <definedName name="SAD2C" localSheetId="4">#REF!</definedName>
    <definedName name="SAD2C">#REF!</definedName>
    <definedName name="SAD2D" localSheetId="4">#REF!</definedName>
    <definedName name="SAD2D">#REF!</definedName>
    <definedName name="SAD3A" localSheetId="4">#REF!</definedName>
    <definedName name="SAD3A">#REF!</definedName>
    <definedName name="SAD3B" localSheetId="4">#REF!</definedName>
    <definedName name="SAD3B">#REF!</definedName>
    <definedName name="SAD3C" localSheetId="4">#REF!</definedName>
    <definedName name="SAD3C">#REF!</definedName>
    <definedName name="SAD3D" localSheetId="4">#REF!</definedName>
    <definedName name="SAD3D">#REF!</definedName>
    <definedName name="SAD4A" localSheetId="4">#REF!</definedName>
    <definedName name="SAD4A">#REF!</definedName>
    <definedName name="SAD4B" localSheetId="4">#REF!</definedName>
    <definedName name="SAD4B">#REF!</definedName>
    <definedName name="SAD4C" localSheetId="4">#REF!</definedName>
    <definedName name="SAD4C">#REF!</definedName>
    <definedName name="SAD4D" localSheetId="4">#REF!</definedName>
    <definedName name="SAD4D">#REF!</definedName>
    <definedName name="SAD5A" localSheetId="4">#REF!</definedName>
    <definedName name="SAD5A">#REF!</definedName>
    <definedName name="SAD5B" localSheetId="4">#REF!</definedName>
    <definedName name="SAD5B">#REF!</definedName>
    <definedName name="SAD5C" localSheetId="4">#REF!</definedName>
    <definedName name="SAD5C">#REF!</definedName>
    <definedName name="SAD5D" localSheetId="4">#REF!</definedName>
    <definedName name="SAD5D">#REF!</definedName>
    <definedName name="SAD6A" localSheetId="4">#REF!</definedName>
    <definedName name="SAD6A">#REF!</definedName>
    <definedName name="SAD6B" localSheetId="4">#REF!</definedName>
    <definedName name="SAD6B">#REF!</definedName>
    <definedName name="SAD6C" localSheetId="4">#REF!</definedName>
    <definedName name="SAD6C">#REF!</definedName>
    <definedName name="SAD6D" localSheetId="4">#REF!</definedName>
    <definedName name="SAD6D">#REF!</definedName>
    <definedName name="SAD7A" localSheetId="4">#REF!</definedName>
    <definedName name="SAD7A">#REF!</definedName>
    <definedName name="SAD7B" localSheetId="4">#REF!</definedName>
    <definedName name="SAD7B">#REF!</definedName>
    <definedName name="SAD7C" localSheetId="4">#REF!</definedName>
    <definedName name="SAD7C">#REF!</definedName>
    <definedName name="SAD7D" localSheetId="4">#REF!</definedName>
    <definedName name="SAD7D">#REF!</definedName>
    <definedName name="SAD8A" localSheetId="4">#REF!</definedName>
    <definedName name="SAD8A">#REF!</definedName>
    <definedName name="SAD8B" localSheetId="4">#REF!</definedName>
    <definedName name="SAD8B">#REF!</definedName>
    <definedName name="SAD8C" localSheetId="4">#REF!</definedName>
    <definedName name="SAD8C">#REF!</definedName>
    <definedName name="SAD8D" localSheetId="4">#REF!</definedName>
    <definedName name="SAD8D">#REF!</definedName>
    <definedName name="SAD9A" localSheetId="4">#REF!</definedName>
    <definedName name="SAD9A">#REF!</definedName>
    <definedName name="SAD9B" localSheetId="4">#REF!</definedName>
    <definedName name="SAD9B">#REF!</definedName>
    <definedName name="SAD9C" localSheetId="4">#REF!</definedName>
    <definedName name="SAD9C">#REF!</definedName>
    <definedName name="SAD9D" localSheetId="4">#REF!</definedName>
    <definedName name="SAD9D">#REF!</definedName>
    <definedName name="SAE" localSheetId="4">#REF!</definedName>
    <definedName name="SAE">#REF!</definedName>
    <definedName name="SAE10A" localSheetId="4">#REF!</definedName>
    <definedName name="SAE10A">#REF!</definedName>
    <definedName name="SAE10B" localSheetId="4">#REF!</definedName>
    <definedName name="SAE10B">#REF!</definedName>
    <definedName name="SAE10C" localSheetId="4">#REF!</definedName>
    <definedName name="SAE10C">#REF!</definedName>
    <definedName name="SAE10D" localSheetId="4">#REF!</definedName>
    <definedName name="SAE10D">#REF!</definedName>
    <definedName name="SAE10E" localSheetId="4">#REF!</definedName>
    <definedName name="SAE10E">#REF!</definedName>
    <definedName name="SAE11A" localSheetId="4">#REF!</definedName>
    <definedName name="SAE11A">#REF!</definedName>
    <definedName name="SAE11B" localSheetId="4">#REF!</definedName>
    <definedName name="SAE11B">#REF!</definedName>
    <definedName name="SAE11C" localSheetId="4">#REF!</definedName>
    <definedName name="SAE11C">#REF!</definedName>
    <definedName name="SAE11D" localSheetId="4">#REF!</definedName>
    <definedName name="SAE11D">#REF!</definedName>
    <definedName name="SAE11E" localSheetId="4">#REF!</definedName>
    <definedName name="SAE11E">#REF!</definedName>
    <definedName name="SAE1A" localSheetId="4">#REF!</definedName>
    <definedName name="SAE1A">#REF!</definedName>
    <definedName name="SAE1B" localSheetId="4">#REF!</definedName>
    <definedName name="SAE1B">#REF!</definedName>
    <definedName name="SAE1C" localSheetId="4">#REF!</definedName>
    <definedName name="SAE1C">#REF!</definedName>
    <definedName name="SAE1D" localSheetId="4">#REF!</definedName>
    <definedName name="SAE1D">#REF!</definedName>
    <definedName name="SAE1E" localSheetId="4">#REF!</definedName>
    <definedName name="SAE1E">#REF!</definedName>
    <definedName name="SAE2A" localSheetId="4">#REF!</definedName>
    <definedName name="SAE2A">#REF!</definedName>
    <definedName name="SAE2B" localSheetId="4">#REF!</definedName>
    <definedName name="SAE2B">#REF!</definedName>
    <definedName name="SAE2C" localSheetId="4">#REF!</definedName>
    <definedName name="SAE2C">#REF!</definedName>
    <definedName name="SAE2D" localSheetId="4">#REF!</definedName>
    <definedName name="SAE2D">#REF!</definedName>
    <definedName name="SAE2E" localSheetId="4">#REF!</definedName>
    <definedName name="SAE2E">#REF!</definedName>
    <definedName name="SAE3A" localSheetId="4">#REF!</definedName>
    <definedName name="SAE3A">#REF!</definedName>
    <definedName name="SAE3B" localSheetId="4">#REF!</definedName>
    <definedName name="SAE3B">#REF!</definedName>
    <definedName name="SAE3C" localSheetId="4">#REF!</definedName>
    <definedName name="SAE3C">#REF!</definedName>
    <definedName name="SAE3D" localSheetId="4">#REF!</definedName>
    <definedName name="SAE3D">#REF!</definedName>
    <definedName name="SAE3E" localSheetId="4">#REF!</definedName>
    <definedName name="SAE3E">#REF!</definedName>
    <definedName name="SAE4A" localSheetId="4">#REF!</definedName>
    <definedName name="SAE4A">#REF!</definedName>
    <definedName name="SAE4B" localSheetId="4">#REF!</definedName>
    <definedName name="SAE4B">#REF!</definedName>
    <definedName name="SAE4C" localSheetId="4">#REF!</definedName>
    <definedName name="SAE4C">#REF!</definedName>
    <definedName name="SAE4D" localSheetId="4">#REF!</definedName>
    <definedName name="SAE4D">#REF!</definedName>
    <definedName name="SAE4E" localSheetId="4">#REF!</definedName>
    <definedName name="SAE4E">#REF!</definedName>
    <definedName name="SAE5A" localSheetId="4">#REF!</definedName>
    <definedName name="SAE5A">#REF!</definedName>
    <definedName name="SAE5B" localSheetId="4">#REF!</definedName>
    <definedName name="SAE5B">#REF!</definedName>
    <definedName name="SAE5C" localSheetId="4">#REF!</definedName>
    <definedName name="SAE5C">#REF!</definedName>
    <definedName name="SAE5D" localSheetId="4">#REF!</definedName>
    <definedName name="SAE5D">#REF!</definedName>
    <definedName name="SAE5E" localSheetId="4">#REF!</definedName>
    <definedName name="SAE5E">#REF!</definedName>
    <definedName name="SAE6A" localSheetId="4">#REF!</definedName>
    <definedName name="SAE6A">#REF!</definedName>
    <definedName name="SAE6B" localSheetId="4">#REF!</definedName>
    <definedName name="SAE6B">#REF!</definedName>
    <definedName name="SAE6C" localSheetId="4">#REF!</definedName>
    <definedName name="SAE6C">#REF!</definedName>
    <definedName name="SAE6D" localSheetId="4">#REF!</definedName>
    <definedName name="SAE6D">#REF!</definedName>
    <definedName name="SAE6E" localSheetId="4">#REF!</definedName>
    <definedName name="SAE6E">#REF!</definedName>
    <definedName name="SAE7A" localSheetId="4">#REF!</definedName>
    <definedName name="SAE7A">#REF!</definedName>
    <definedName name="SAE7B" localSheetId="4">#REF!</definedName>
    <definedName name="SAE7B">#REF!</definedName>
    <definedName name="SAE7C" localSheetId="4">#REF!</definedName>
    <definedName name="SAE7C">#REF!</definedName>
    <definedName name="SAE7D" localSheetId="4">#REF!</definedName>
    <definedName name="SAE7D">#REF!</definedName>
    <definedName name="SAE7E" localSheetId="4">#REF!</definedName>
    <definedName name="SAE7E">#REF!</definedName>
    <definedName name="SAE8A" localSheetId="4">#REF!</definedName>
    <definedName name="SAE8A">#REF!</definedName>
    <definedName name="SAE8B" localSheetId="4">#REF!</definedName>
    <definedName name="SAE8B">#REF!</definedName>
    <definedName name="SAE8C" localSheetId="4">#REF!</definedName>
    <definedName name="SAE8C">#REF!</definedName>
    <definedName name="SAE8D" localSheetId="4">#REF!</definedName>
    <definedName name="SAE8D">#REF!</definedName>
    <definedName name="SAE8E" localSheetId="4">#REF!</definedName>
    <definedName name="SAE8E">#REF!</definedName>
    <definedName name="SAE9A" localSheetId="4">#REF!</definedName>
    <definedName name="SAE9A">#REF!</definedName>
    <definedName name="SAE9B" localSheetId="4">#REF!</definedName>
    <definedName name="SAE9B">#REF!</definedName>
    <definedName name="SAE9C" localSheetId="4">#REF!</definedName>
    <definedName name="SAE9C">#REF!</definedName>
    <definedName name="SAE9D" localSheetId="4">#REF!</definedName>
    <definedName name="SAE9D">#REF!</definedName>
    <definedName name="SAE9E" localSheetId="4">#REF!</definedName>
    <definedName name="SAE9E">#REF!</definedName>
    <definedName name="SALESPESOS" localSheetId="4">#REF!</definedName>
    <definedName name="SALESPESOS">#REF!</definedName>
    <definedName name="SALESQ" localSheetId="4">#REF!</definedName>
    <definedName name="SALESQ">#REF!</definedName>
    <definedName name="SB" localSheetId="4">#REF!</definedName>
    <definedName name="SB">#REF!</definedName>
    <definedName name="SB10A" localSheetId="4">#REF!</definedName>
    <definedName name="SB10A">#REF!</definedName>
    <definedName name="SB10B" localSheetId="4">#REF!</definedName>
    <definedName name="SB10B">#REF!</definedName>
    <definedName name="SB10C" localSheetId="4">#REF!</definedName>
    <definedName name="SB10C">#REF!</definedName>
    <definedName name="SB10D" localSheetId="4">#REF!</definedName>
    <definedName name="SB10D">#REF!</definedName>
    <definedName name="SB10E" localSheetId="4">#REF!</definedName>
    <definedName name="SB10E">#REF!</definedName>
    <definedName name="SB10F" localSheetId="4">#REF!</definedName>
    <definedName name="SB10F">#REF!</definedName>
    <definedName name="SB11A" localSheetId="4">#REF!</definedName>
    <definedName name="SB11A">#REF!</definedName>
    <definedName name="SB11B" localSheetId="4">#REF!</definedName>
    <definedName name="SB11B">#REF!</definedName>
    <definedName name="SB11C" localSheetId="4">#REF!</definedName>
    <definedName name="SB11C">#REF!</definedName>
    <definedName name="SB11D" localSheetId="4">#REF!</definedName>
    <definedName name="SB11D">#REF!</definedName>
    <definedName name="SB11E" localSheetId="4">#REF!</definedName>
    <definedName name="SB11E">#REF!</definedName>
    <definedName name="SB11F" localSheetId="4">#REF!</definedName>
    <definedName name="SB11F">#REF!</definedName>
    <definedName name="SB12A" localSheetId="4">#REF!</definedName>
    <definedName name="SB12A">#REF!</definedName>
    <definedName name="SB12B" localSheetId="4">#REF!</definedName>
    <definedName name="SB12B">#REF!</definedName>
    <definedName name="SB12C" localSheetId="4">#REF!</definedName>
    <definedName name="SB12C">#REF!</definedName>
    <definedName name="SB12D" localSheetId="4">#REF!</definedName>
    <definedName name="SB12D">#REF!</definedName>
    <definedName name="SB12E" localSheetId="4">#REF!</definedName>
    <definedName name="SB12E">#REF!</definedName>
    <definedName name="SB12F" localSheetId="4">#REF!</definedName>
    <definedName name="SB12F">#REF!</definedName>
    <definedName name="SB13A" localSheetId="4">#REF!</definedName>
    <definedName name="SB13A">#REF!</definedName>
    <definedName name="SB13B" localSheetId="4">#REF!</definedName>
    <definedName name="SB13B">#REF!</definedName>
    <definedName name="SB13C" localSheetId="4">#REF!</definedName>
    <definedName name="SB13C">#REF!</definedName>
    <definedName name="SB13D" localSheetId="4">#REF!</definedName>
    <definedName name="SB13D">#REF!</definedName>
    <definedName name="SB13E" localSheetId="4">#REF!</definedName>
    <definedName name="SB13E">#REF!</definedName>
    <definedName name="SB13F" localSheetId="4">#REF!</definedName>
    <definedName name="SB13F">#REF!</definedName>
    <definedName name="SB14A" localSheetId="4">#REF!</definedName>
    <definedName name="SB14A">#REF!</definedName>
    <definedName name="SB14B" localSheetId="4">#REF!</definedName>
    <definedName name="SB14B">#REF!</definedName>
    <definedName name="SB14C" localSheetId="4">#REF!</definedName>
    <definedName name="SB14C">#REF!</definedName>
    <definedName name="SB14D" localSheetId="4">#REF!</definedName>
    <definedName name="SB14D">#REF!</definedName>
    <definedName name="SB14E" localSheetId="4">#REF!</definedName>
    <definedName name="SB14E">#REF!</definedName>
    <definedName name="SB14F" localSheetId="4">#REF!</definedName>
    <definedName name="SB14F">#REF!</definedName>
    <definedName name="SB15A" localSheetId="4">#REF!</definedName>
    <definedName name="SB15A">#REF!</definedName>
    <definedName name="SB15B" localSheetId="4">#REF!</definedName>
    <definedName name="SB15B">#REF!</definedName>
    <definedName name="SB15C" localSheetId="4">#REF!</definedName>
    <definedName name="SB15C">#REF!</definedName>
    <definedName name="SB15D" localSheetId="4">#REF!</definedName>
    <definedName name="SB15D">#REF!</definedName>
    <definedName name="SB15E" localSheetId="4">#REF!</definedName>
    <definedName name="SB15E">#REF!</definedName>
    <definedName name="SB15F" localSheetId="4">#REF!</definedName>
    <definedName name="SB15F">#REF!</definedName>
    <definedName name="SB16A" localSheetId="4">#REF!</definedName>
    <definedName name="SB16A">#REF!</definedName>
    <definedName name="SB16B" localSheetId="4">#REF!</definedName>
    <definedName name="SB16B">#REF!</definedName>
    <definedName name="SB16C" localSheetId="4">#REF!</definedName>
    <definedName name="SB16C">#REF!</definedName>
    <definedName name="SB16D" localSheetId="4">#REF!</definedName>
    <definedName name="SB16D">#REF!</definedName>
    <definedName name="SB16E" localSheetId="4">#REF!</definedName>
    <definedName name="SB16E">#REF!</definedName>
    <definedName name="SB16F" localSheetId="4">#REF!</definedName>
    <definedName name="SB16F">#REF!</definedName>
    <definedName name="SB17A" localSheetId="4">#REF!</definedName>
    <definedName name="SB17A">#REF!</definedName>
    <definedName name="SB17B" localSheetId="4">#REF!</definedName>
    <definedName name="SB17B">#REF!</definedName>
    <definedName name="SB17C" localSheetId="4">#REF!</definedName>
    <definedName name="SB17C">#REF!</definedName>
    <definedName name="SB17D" localSheetId="4">#REF!</definedName>
    <definedName name="SB17D">#REF!</definedName>
    <definedName name="SB17E" localSheetId="4">#REF!</definedName>
    <definedName name="SB17E">#REF!</definedName>
    <definedName name="SB17F" localSheetId="4">#REF!</definedName>
    <definedName name="SB17F">#REF!</definedName>
    <definedName name="SB18A" localSheetId="4">#REF!</definedName>
    <definedName name="SB18A">#REF!</definedName>
    <definedName name="SB18B" localSheetId="4">#REF!</definedName>
    <definedName name="SB18B">#REF!</definedName>
    <definedName name="SB18C" localSheetId="4">#REF!</definedName>
    <definedName name="SB18C">#REF!</definedName>
    <definedName name="SB18D" localSheetId="4">#REF!</definedName>
    <definedName name="SB18D">#REF!</definedName>
    <definedName name="SB18E" localSheetId="4">#REF!</definedName>
    <definedName name="SB18E">#REF!</definedName>
    <definedName name="SB18F" localSheetId="4">#REF!</definedName>
    <definedName name="SB18F">#REF!</definedName>
    <definedName name="SB19A" localSheetId="4">#REF!</definedName>
    <definedName name="SB19A">#REF!</definedName>
    <definedName name="SB19B" localSheetId="4">#REF!</definedName>
    <definedName name="SB19B">#REF!</definedName>
    <definedName name="SB19C" localSheetId="4">#REF!</definedName>
    <definedName name="SB19C">#REF!</definedName>
    <definedName name="SB19D" localSheetId="4">#REF!</definedName>
    <definedName name="SB19D">#REF!</definedName>
    <definedName name="SB19E" localSheetId="4">#REF!</definedName>
    <definedName name="SB19E">#REF!</definedName>
    <definedName name="SB19F" localSheetId="4">#REF!</definedName>
    <definedName name="SB19F">#REF!</definedName>
    <definedName name="SB1A" localSheetId="4">#REF!</definedName>
    <definedName name="SB1A">#REF!</definedName>
    <definedName name="SB1B" localSheetId="4">#REF!</definedName>
    <definedName name="SB1B">#REF!</definedName>
    <definedName name="SB1C" localSheetId="4">#REF!</definedName>
    <definedName name="SB1C">#REF!</definedName>
    <definedName name="SB1D" localSheetId="4">#REF!</definedName>
    <definedName name="SB1D">#REF!</definedName>
    <definedName name="SB1E" localSheetId="4">#REF!</definedName>
    <definedName name="SB1E">#REF!</definedName>
    <definedName name="SB1F" localSheetId="4">#REF!</definedName>
    <definedName name="SB1F">#REF!</definedName>
    <definedName name="SB20A" localSheetId="4">#REF!</definedName>
    <definedName name="SB20A">#REF!</definedName>
    <definedName name="SB20B" localSheetId="4">#REF!</definedName>
    <definedName name="SB20B">#REF!</definedName>
    <definedName name="SB20C" localSheetId="4">#REF!</definedName>
    <definedName name="SB20C">#REF!</definedName>
    <definedName name="SB20D" localSheetId="4">#REF!</definedName>
    <definedName name="SB20D">#REF!</definedName>
    <definedName name="SB20E" localSheetId="4">#REF!</definedName>
    <definedName name="SB20E">#REF!</definedName>
    <definedName name="SB20F" localSheetId="4">#REF!</definedName>
    <definedName name="SB20F">#REF!</definedName>
    <definedName name="SB21A" localSheetId="4">#REF!</definedName>
    <definedName name="SB21A">#REF!</definedName>
    <definedName name="SB21B" localSheetId="4">#REF!</definedName>
    <definedName name="SB21B">#REF!</definedName>
    <definedName name="SB21C" localSheetId="4">#REF!</definedName>
    <definedName name="SB21C">#REF!</definedName>
    <definedName name="SB21D" localSheetId="4">#REF!</definedName>
    <definedName name="SB21D">#REF!</definedName>
    <definedName name="SB21E" localSheetId="4">#REF!</definedName>
    <definedName name="SB21E">#REF!</definedName>
    <definedName name="SB21F" localSheetId="4">#REF!</definedName>
    <definedName name="SB21F">#REF!</definedName>
    <definedName name="SB22A" localSheetId="4">#REF!</definedName>
    <definedName name="SB22A">#REF!</definedName>
    <definedName name="SB22B" localSheetId="4">#REF!</definedName>
    <definedName name="SB22B">#REF!</definedName>
    <definedName name="SB22C" localSheetId="4">#REF!</definedName>
    <definedName name="SB22C">#REF!</definedName>
    <definedName name="SB22D" localSheetId="4">#REF!</definedName>
    <definedName name="SB22D">#REF!</definedName>
    <definedName name="SB22E" localSheetId="4">#REF!</definedName>
    <definedName name="SB22E">#REF!</definedName>
    <definedName name="SB22F" localSheetId="4">#REF!</definedName>
    <definedName name="SB22F">#REF!</definedName>
    <definedName name="SB23A" localSheetId="4">#REF!</definedName>
    <definedName name="SB23A">#REF!</definedName>
    <definedName name="SB23B" localSheetId="4">#REF!</definedName>
    <definedName name="SB23B">#REF!</definedName>
    <definedName name="SB23C" localSheetId="4">#REF!</definedName>
    <definedName name="SB23C">#REF!</definedName>
    <definedName name="SB23D" localSheetId="4">#REF!</definedName>
    <definedName name="SB23D">#REF!</definedName>
    <definedName name="SB23E" localSheetId="4">#REF!</definedName>
    <definedName name="SB23E">#REF!</definedName>
    <definedName name="SB23F" localSheetId="4">#REF!</definedName>
    <definedName name="SB23F">#REF!</definedName>
    <definedName name="SB2A" localSheetId="4">#REF!</definedName>
    <definedName name="SB2A">#REF!</definedName>
    <definedName name="SB2B" localSheetId="4">#REF!</definedName>
    <definedName name="SB2B">#REF!</definedName>
    <definedName name="SB2C" localSheetId="4">#REF!</definedName>
    <definedName name="SB2C">#REF!</definedName>
    <definedName name="SB2D" localSheetId="4">#REF!</definedName>
    <definedName name="SB2D">#REF!</definedName>
    <definedName name="SB2E" localSheetId="4">#REF!</definedName>
    <definedName name="SB2E">#REF!</definedName>
    <definedName name="SB2F" localSheetId="4">#REF!</definedName>
    <definedName name="SB2F">#REF!</definedName>
    <definedName name="SB3A" localSheetId="4">#REF!</definedName>
    <definedName name="SB3A">#REF!</definedName>
    <definedName name="SB3B" localSheetId="4">#REF!</definedName>
    <definedName name="SB3B">#REF!</definedName>
    <definedName name="SB3C" localSheetId="4">#REF!</definedName>
    <definedName name="SB3C">#REF!</definedName>
    <definedName name="SB3D" localSheetId="4">#REF!</definedName>
    <definedName name="SB3D">#REF!</definedName>
    <definedName name="SB3E" localSheetId="4">#REF!</definedName>
    <definedName name="SB3E">#REF!</definedName>
    <definedName name="SB3F" localSheetId="4">#REF!</definedName>
    <definedName name="SB3F">#REF!</definedName>
    <definedName name="SB4A" localSheetId="4">#REF!</definedName>
    <definedName name="SB4A">#REF!</definedName>
    <definedName name="SB4B" localSheetId="4">#REF!</definedName>
    <definedName name="SB4B">#REF!</definedName>
    <definedName name="SB4C" localSheetId="4">#REF!</definedName>
    <definedName name="SB4C">#REF!</definedName>
    <definedName name="SB4D" localSheetId="4">#REF!</definedName>
    <definedName name="SB4D">#REF!</definedName>
    <definedName name="SB4E" localSheetId="4">#REF!</definedName>
    <definedName name="SB4E">#REF!</definedName>
    <definedName name="SB4F" localSheetId="4">#REF!</definedName>
    <definedName name="SB4F">#REF!</definedName>
    <definedName name="SB5A" localSheetId="4">#REF!</definedName>
    <definedName name="SB5A">#REF!</definedName>
    <definedName name="SB5B" localSheetId="4">#REF!</definedName>
    <definedName name="SB5B">#REF!</definedName>
    <definedName name="SB5C" localSheetId="4">#REF!</definedName>
    <definedName name="SB5C">#REF!</definedName>
    <definedName name="SB5D" localSheetId="4">#REF!</definedName>
    <definedName name="SB5D">#REF!</definedName>
    <definedName name="SB5E" localSheetId="4">#REF!</definedName>
    <definedName name="SB5E">#REF!</definedName>
    <definedName name="SB5F" localSheetId="4">#REF!</definedName>
    <definedName name="SB5F">#REF!</definedName>
    <definedName name="SB6A" localSheetId="4">#REF!</definedName>
    <definedName name="SB6A">#REF!</definedName>
    <definedName name="SB6B" localSheetId="4">#REF!</definedName>
    <definedName name="SB6B">#REF!</definedName>
    <definedName name="SB6C" localSheetId="4">#REF!</definedName>
    <definedName name="SB6C">#REF!</definedName>
    <definedName name="SB6D" localSheetId="4">#REF!</definedName>
    <definedName name="SB6D">#REF!</definedName>
    <definedName name="SB6E" localSheetId="4">#REF!</definedName>
    <definedName name="SB6E">#REF!</definedName>
    <definedName name="SB6F" localSheetId="4">#REF!</definedName>
    <definedName name="SB6F">#REF!</definedName>
    <definedName name="SB7A" localSheetId="4">#REF!</definedName>
    <definedName name="SB7A">#REF!</definedName>
    <definedName name="SB7B" localSheetId="4">#REF!</definedName>
    <definedName name="SB7B">#REF!</definedName>
    <definedName name="SB7C" localSheetId="4">#REF!</definedName>
    <definedName name="SB7C">#REF!</definedName>
    <definedName name="SB7D" localSheetId="4">#REF!</definedName>
    <definedName name="SB7D">#REF!</definedName>
    <definedName name="SB7E" localSheetId="4">#REF!</definedName>
    <definedName name="SB7E">#REF!</definedName>
    <definedName name="SB7F" localSheetId="4">#REF!</definedName>
    <definedName name="SB7F">#REF!</definedName>
    <definedName name="SB8A" localSheetId="4">#REF!</definedName>
    <definedName name="SB8A">#REF!</definedName>
    <definedName name="SB8B" localSheetId="4">#REF!</definedName>
    <definedName name="SB8B">#REF!</definedName>
    <definedName name="SB8C" localSheetId="4">#REF!</definedName>
    <definedName name="SB8C">#REF!</definedName>
    <definedName name="SB8D" localSheetId="4">#REF!</definedName>
    <definedName name="SB8D">#REF!</definedName>
    <definedName name="SB8E" localSheetId="4">#REF!</definedName>
    <definedName name="SB8E">#REF!</definedName>
    <definedName name="SB8F" localSheetId="4">#REF!</definedName>
    <definedName name="SB8F">#REF!</definedName>
    <definedName name="SB9A" localSheetId="4">#REF!</definedName>
    <definedName name="SB9A">#REF!</definedName>
    <definedName name="SB9B" localSheetId="4">#REF!</definedName>
    <definedName name="SB9B">#REF!</definedName>
    <definedName name="SB9C" localSheetId="4">#REF!</definedName>
    <definedName name="SB9C">#REF!</definedName>
    <definedName name="SB9D" localSheetId="4">#REF!</definedName>
    <definedName name="SB9D">#REF!</definedName>
    <definedName name="SB9E" localSheetId="4">#REF!</definedName>
    <definedName name="SB9E">#REF!</definedName>
    <definedName name="SB9F" localSheetId="4">#REF!</definedName>
    <definedName name="SB9F">#REF!</definedName>
    <definedName name="SC" localSheetId="4">#REF!</definedName>
    <definedName name="SC">#REF!</definedName>
    <definedName name="SC10A" localSheetId="4">#REF!</definedName>
    <definedName name="SC10A">#REF!</definedName>
    <definedName name="SC10B" localSheetId="4">#REF!</definedName>
    <definedName name="SC10B">#REF!</definedName>
    <definedName name="SC10C" localSheetId="4">#REF!</definedName>
    <definedName name="SC10C">#REF!</definedName>
    <definedName name="SC10D" localSheetId="4">#REF!</definedName>
    <definedName name="SC10D">#REF!</definedName>
    <definedName name="SC10E" localSheetId="4">#REF!</definedName>
    <definedName name="SC10E">#REF!</definedName>
    <definedName name="SC10F" localSheetId="4">#REF!</definedName>
    <definedName name="SC10F">#REF!</definedName>
    <definedName name="SC11A" localSheetId="4">#REF!</definedName>
    <definedName name="SC11A">#REF!</definedName>
    <definedName name="SC11B" localSheetId="4">#REF!</definedName>
    <definedName name="SC11B">#REF!</definedName>
    <definedName name="SC11C" localSheetId="4">#REF!</definedName>
    <definedName name="SC11C">#REF!</definedName>
    <definedName name="SC11D" localSheetId="4">#REF!</definedName>
    <definedName name="SC11D">#REF!</definedName>
    <definedName name="SC11E" localSheetId="4">#REF!</definedName>
    <definedName name="SC11E">#REF!</definedName>
    <definedName name="SC11F" localSheetId="4">#REF!</definedName>
    <definedName name="SC11F">#REF!</definedName>
    <definedName name="SC12A" localSheetId="4">#REF!</definedName>
    <definedName name="SC12A">#REF!</definedName>
    <definedName name="SC12B" localSheetId="4">#REF!</definedName>
    <definedName name="SC12B">#REF!</definedName>
    <definedName name="SC12C" localSheetId="4">#REF!</definedName>
    <definedName name="SC12C">#REF!</definedName>
    <definedName name="SC12D" localSheetId="4">#REF!</definedName>
    <definedName name="SC12D">#REF!</definedName>
    <definedName name="SC12E" localSheetId="4">#REF!</definedName>
    <definedName name="SC12E">#REF!</definedName>
    <definedName name="SC12F" localSheetId="4">#REF!</definedName>
    <definedName name="SC12F">#REF!</definedName>
    <definedName name="SC13A" localSheetId="4">#REF!</definedName>
    <definedName name="SC13A">#REF!</definedName>
    <definedName name="SC13B" localSheetId="4">#REF!</definedName>
    <definedName name="SC13B">#REF!</definedName>
    <definedName name="SC13C" localSheetId="4">#REF!</definedName>
    <definedName name="SC13C">#REF!</definedName>
    <definedName name="SC13D" localSheetId="4">#REF!</definedName>
    <definedName name="SC13D">#REF!</definedName>
    <definedName name="SC13E" localSheetId="4">#REF!</definedName>
    <definedName name="SC13E">#REF!</definedName>
    <definedName name="SC13F" localSheetId="4">#REF!</definedName>
    <definedName name="SC13F">#REF!</definedName>
    <definedName name="SC14A" localSheetId="4">#REF!</definedName>
    <definedName name="SC14A">#REF!</definedName>
    <definedName name="SC14B" localSheetId="4">#REF!</definedName>
    <definedName name="SC14B">#REF!</definedName>
    <definedName name="SC14C" localSheetId="4">#REF!</definedName>
    <definedName name="SC14C">#REF!</definedName>
    <definedName name="SC14D" localSheetId="4">#REF!</definedName>
    <definedName name="SC14D">#REF!</definedName>
    <definedName name="SC14E" localSheetId="4">#REF!</definedName>
    <definedName name="SC14E">#REF!</definedName>
    <definedName name="SC14F" localSheetId="4">#REF!</definedName>
    <definedName name="SC14F">#REF!</definedName>
    <definedName name="SC15A" localSheetId="4">#REF!</definedName>
    <definedName name="SC15A">#REF!</definedName>
    <definedName name="SC15B" localSheetId="4">#REF!</definedName>
    <definedName name="SC15B">#REF!</definedName>
    <definedName name="SC15C" localSheetId="4">#REF!</definedName>
    <definedName name="SC15C">#REF!</definedName>
    <definedName name="SC15D" localSheetId="4">#REF!</definedName>
    <definedName name="SC15D">#REF!</definedName>
    <definedName name="SC15E" localSheetId="4">#REF!</definedName>
    <definedName name="SC15E">#REF!</definedName>
    <definedName name="SC15F" localSheetId="4">#REF!</definedName>
    <definedName name="SC15F">#REF!</definedName>
    <definedName name="SC16A" localSheetId="4">#REF!</definedName>
    <definedName name="SC16A">#REF!</definedName>
    <definedName name="SC16B" localSheetId="4">#REF!</definedName>
    <definedName name="SC16B">#REF!</definedName>
    <definedName name="SC16C" localSheetId="4">#REF!</definedName>
    <definedName name="SC16C">#REF!</definedName>
    <definedName name="SC16D" localSheetId="4">#REF!</definedName>
    <definedName name="SC16D">#REF!</definedName>
    <definedName name="SC16E" localSheetId="4">#REF!</definedName>
    <definedName name="SC16E">#REF!</definedName>
    <definedName name="SC16F" localSheetId="4">#REF!</definedName>
    <definedName name="SC16F">#REF!</definedName>
    <definedName name="SC17A" localSheetId="4">#REF!</definedName>
    <definedName name="SC17A">#REF!</definedName>
    <definedName name="SC17B" localSheetId="4">#REF!</definedName>
    <definedName name="SC17B">#REF!</definedName>
    <definedName name="SC17C" localSheetId="4">#REF!</definedName>
    <definedName name="SC17C">#REF!</definedName>
    <definedName name="SC17D" localSheetId="4">#REF!</definedName>
    <definedName name="SC17D">#REF!</definedName>
    <definedName name="SC17E" localSheetId="4">#REF!</definedName>
    <definedName name="SC17E">#REF!</definedName>
    <definedName name="SC17F" localSheetId="4">#REF!</definedName>
    <definedName name="SC17F">#REF!</definedName>
    <definedName name="SC18A" localSheetId="4">#REF!</definedName>
    <definedName name="SC18A">#REF!</definedName>
    <definedName name="SC18B" localSheetId="4">#REF!</definedName>
    <definedName name="SC18B">#REF!</definedName>
    <definedName name="SC18C" localSheetId="4">#REF!</definedName>
    <definedName name="SC18C">#REF!</definedName>
    <definedName name="SC18D" localSheetId="4">#REF!</definedName>
    <definedName name="SC18D">#REF!</definedName>
    <definedName name="SC18E" localSheetId="4">#REF!</definedName>
    <definedName name="SC18E">#REF!</definedName>
    <definedName name="SC18F" localSheetId="4">#REF!</definedName>
    <definedName name="SC18F">#REF!</definedName>
    <definedName name="SC19A" localSheetId="4">#REF!</definedName>
    <definedName name="SC19A">#REF!</definedName>
    <definedName name="SC19B" localSheetId="4">#REF!</definedName>
    <definedName name="SC19B">#REF!</definedName>
    <definedName name="SC19C" localSheetId="4">#REF!</definedName>
    <definedName name="SC19C">#REF!</definedName>
    <definedName name="SC19D" localSheetId="4">#REF!</definedName>
    <definedName name="SC19D">#REF!</definedName>
    <definedName name="SC19E" localSheetId="4">#REF!</definedName>
    <definedName name="SC19E">#REF!</definedName>
    <definedName name="SC19F" localSheetId="4">#REF!</definedName>
    <definedName name="SC19F">#REF!</definedName>
    <definedName name="SC1A" localSheetId="4">#REF!</definedName>
    <definedName name="SC1A">#REF!</definedName>
    <definedName name="SC1B" localSheetId="4">#REF!</definedName>
    <definedName name="SC1B">#REF!</definedName>
    <definedName name="SC1C" localSheetId="4">#REF!</definedName>
    <definedName name="SC1C">#REF!</definedName>
    <definedName name="SC1D" localSheetId="4">#REF!</definedName>
    <definedName name="SC1D">#REF!</definedName>
    <definedName name="SC1E" localSheetId="4">#REF!</definedName>
    <definedName name="SC1E">#REF!</definedName>
    <definedName name="SC1F" localSheetId="4">#REF!</definedName>
    <definedName name="SC1F">#REF!</definedName>
    <definedName name="SC20A" localSheetId="4">#REF!</definedName>
    <definedName name="SC20A">#REF!</definedName>
    <definedName name="SC20B" localSheetId="4">#REF!</definedName>
    <definedName name="SC20B">#REF!</definedName>
    <definedName name="SC20C" localSheetId="4">#REF!</definedName>
    <definedName name="SC20C">#REF!</definedName>
    <definedName name="SC20D" localSheetId="4">#REF!</definedName>
    <definedName name="SC20D">#REF!</definedName>
    <definedName name="SC20E" localSheetId="4">#REF!</definedName>
    <definedName name="SC20E">#REF!</definedName>
    <definedName name="SC20F" localSheetId="4">#REF!</definedName>
    <definedName name="SC20F">#REF!</definedName>
    <definedName name="SC21A" localSheetId="4">#REF!</definedName>
    <definedName name="SC21A">#REF!</definedName>
    <definedName name="SC21B" localSheetId="4">#REF!</definedName>
    <definedName name="SC21B">#REF!</definedName>
    <definedName name="SC21C" localSheetId="4">#REF!</definedName>
    <definedName name="SC21C">#REF!</definedName>
    <definedName name="SC21D" localSheetId="4">#REF!</definedName>
    <definedName name="SC21D">#REF!</definedName>
    <definedName name="SC21E" localSheetId="4">#REF!</definedName>
    <definedName name="SC21E">#REF!</definedName>
    <definedName name="SC21F" localSheetId="4">#REF!</definedName>
    <definedName name="SC21F">#REF!</definedName>
    <definedName name="SC22A" localSheetId="4">#REF!</definedName>
    <definedName name="SC22A">#REF!</definedName>
    <definedName name="SC22B" localSheetId="4">#REF!</definedName>
    <definedName name="SC22B">#REF!</definedName>
    <definedName name="SC22C" localSheetId="4">#REF!</definedName>
    <definedName name="SC22C">#REF!</definedName>
    <definedName name="SC22D" localSheetId="4">#REF!</definedName>
    <definedName name="SC22D">#REF!</definedName>
    <definedName name="SC22E" localSheetId="4">#REF!</definedName>
    <definedName name="SC22E">#REF!</definedName>
    <definedName name="SC22F" localSheetId="4">#REF!</definedName>
    <definedName name="SC22F">#REF!</definedName>
    <definedName name="SC23A" localSheetId="4">#REF!</definedName>
    <definedName name="SC23A">#REF!</definedName>
    <definedName name="SC23B" localSheetId="4">#REF!</definedName>
    <definedName name="SC23B">#REF!</definedName>
    <definedName name="SC23C" localSheetId="4">#REF!</definedName>
    <definedName name="SC23C">#REF!</definedName>
    <definedName name="SC23D" localSheetId="4">#REF!</definedName>
    <definedName name="SC23D">#REF!</definedName>
    <definedName name="SC23E" localSheetId="4">#REF!</definedName>
    <definedName name="SC23E">#REF!</definedName>
    <definedName name="SC23F" localSheetId="4">#REF!</definedName>
    <definedName name="SC23F">#REF!</definedName>
    <definedName name="SC2A" localSheetId="4">#REF!</definedName>
    <definedName name="SC2A">#REF!</definedName>
    <definedName name="SC2B" localSheetId="4">#REF!</definedName>
    <definedName name="SC2B">#REF!</definedName>
    <definedName name="SC2C" localSheetId="4">#REF!</definedName>
    <definedName name="SC2C">#REF!</definedName>
    <definedName name="SC2D" localSheetId="4">#REF!</definedName>
    <definedName name="SC2D">#REF!</definedName>
    <definedName name="SC2E" localSheetId="4">#REF!</definedName>
    <definedName name="SC2E">#REF!</definedName>
    <definedName name="SC2F" localSheetId="4">#REF!</definedName>
    <definedName name="SC2F">#REF!</definedName>
    <definedName name="SC3A" localSheetId="4">#REF!</definedName>
    <definedName name="SC3A">#REF!</definedName>
    <definedName name="SC3B" localSheetId="4">#REF!</definedName>
    <definedName name="SC3B">#REF!</definedName>
    <definedName name="SC3C" localSheetId="4">#REF!</definedName>
    <definedName name="SC3C">#REF!</definedName>
    <definedName name="SC3D" localSheetId="4">#REF!</definedName>
    <definedName name="SC3D">#REF!</definedName>
    <definedName name="SC3E" localSheetId="4">#REF!</definedName>
    <definedName name="SC3E">#REF!</definedName>
    <definedName name="SC3F" localSheetId="4">#REF!</definedName>
    <definedName name="SC3F">#REF!</definedName>
    <definedName name="SC4A" localSheetId="4">#REF!</definedName>
    <definedName name="SC4A">#REF!</definedName>
    <definedName name="SC4B" localSheetId="4">#REF!</definedName>
    <definedName name="SC4B">#REF!</definedName>
    <definedName name="SC4C" localSheetId="4">#REF!</definedName>
    <definedName name="SC4C">#REF!</definedName>
    <definedName name="SC4D" localSheetId="4">#REF!</definedName>
    <definedName name="SC4D">#REF!</definedName>
    <definedName name="SC4E" localSheetId="4">#REF!</definedName>
    <definedName name="SC4E">#REF!</definedName>
    <definedName name="SC4F" localSheetId="4">#REF!</definedName>
    <definedName name="SC4F">#REF!</definedName>
    <definedName name="SC5A" localSheetId="4">#REF!</definedName>
    <definedName name="SC5A">#REF!</definedName>
    <definedName name="SC5B" localSheetId="4">#REF!</definedName>
    <definedName name="SC5B">#REF!</definedName>
    <definedName name="SC5C" localSheetId="4">#REF!</definedName>
    <definedName name="SC5C">#REF!</definedName>
    <definedName name="SC5D" localSheetId="4">#REF!</definedName>
    <definedName name="SC5D">#REF!</definedName>
    <definedName name="SC5E" localSheetId="4">#REF!</definedName>
    <definedName name="SC5E">#REF!</definedName>
    <definedName name="SC5F" localSheetId="4">#REF!</definedName>
    <definedName name="SC5F">#REF!</definedName>
    <definedName name="SC6A" localSheetId="4">#REF!</definedName>
    <definedName name="SC6A">#REF!</definedName>
    <definedName name="SC6B" localSheetId="4">#REF!</definedName>
    <definedName name="SC6B">#REF!</definedName>
    <definedName name="SC6C" localSheetId="4">#REF!</definedName>
    <definedName name="SC6C">#REF!</definedName>
    <definedName name="SC6D" localSheetId="4">#REF!</definedName>
    <definedName name="SC6D">#REF!</definedName>
    <definedName name="SC6E" localSheetId="4">#REF!</definedName>
    <definedName name="SC6E">#REF!</definedName>
    <definedName name="SC6F" localSheetId="4">#REF!</definedName>
    <definedName name="SC6F">#REF!</definedName>
    <definedName name="SC7A" localSheetId="4">#REF!</definedName>
    <definedName name="SC7A">#REF!</definedName>
    <definedName name="SC7B" localSheetId="4">#REF!</definedName>
    <definedName name="SC7B">#REF!</definedName>
    <definedName name="SC7C" localSheetId="4">#REF!</definedName>
    <definedName name="SC7C">#REF!</definedName>
    <definedName name="SC7D" localSheetId="4">#REF!</definedName>
    <definedName name="SC7D">#REF!</definedName>
    <definedName name="SC7E" localSheetId="4">#REF!</definedName>
    <definedName name="SC7E">#REF!</definedName>
    <definedName name="SC7F" localSheetId="4">#REF!</definedName>
    <definedName name="SC7F">#REF!</definedName>
    <definedName name="SC8A" localSheetId="4">#REF!</definedName>
    <definedName name="SC8A">#REF!</definedName>
    <definedName name="SC8B" localSheetId="4">#REF!</definedName>
    <definedName name="SC8B">#REF!</definedName>
    <definedName name="SC8C" localSheetId="4">#REF!</definedName>
    <definedName name="SC8C">#REF!</definedName>
    <definedName name="SC8D" localSheetId="4">#REF!</definedName>
    <definedName name="SC8D">#REF!</definedName>
    <definedName name="SC8E" localSheetId="4">#REF!</definedName>
    <definedName name="SC8E">#REF!</definedName>
    <definedName name="SC8F" localSheetId="4">#REF!</definedName>
    <definedName name="SC8F">#REF!</definedName>
    <definedName name="SC9A" localSheetId="4">#REF!</definedName>
    <definedName name="SC9A">#REF!</definedName>
    <definedName name="SC9B" localSheetId="4">#REF!</definedName>
    <definedName name="SC9B">#REF!</definedName>
    <definedName name="SC9C" localSheetId="4">#REF!</definedName>
    <definedName name="SC9C">#REF!</definedName>
    <definedName name="SC9D" localSheetId="4">#REF!</definedName>
    <definedName name="SC9D">#REF!</definedName>
    <definedName name="SC9E" localSheetId="4">#REF!</definedName>
    <definedName name="SC9E">#REF!</definedName>
    <definedName name="SC9F" localSheetId="4">#REF!</definedName>
    <definedName name="SC9F">#REF!</definedName>
    <definedName name="SD" localSheetId="4">#REF!</definedName>
    <definedName name="SD">#REF!</definedName>
    <definedName name="SD10A" localSheetId="4">#REF!</definedName>
    <definedName name="SD10A">#REF!</definedName>
    <definedName name="SD10B" localSheetId="4">#REF!</definedName>
    <definedName name="SD10B">#REF!</definedName>
    <definedName name="SD10C" localSheetId="4">#REF!</definedName>
    <definedName name="SD10C">#REF!</definedName>
    <definedName name="SD10D" localSheetId="4">#REF!</definedName>
    <definedName name="SD10D">#REF!</definedName>
    <definedName name="SD10E" localSheetId="4">#REF!</definedName>
    <definedName name="SD10E">#REF!</definedName>
    <definedName name="SD10F" localSheetId="4">#REF!</definedName>
    <definedName name="SD10F">#REF!</definedName>
    <definedName name="SD11A" localSheetId="4">#REF!</definedName>
    <definedName name="SD11A">#REF!</definedName>
    <definedName name="SD11B" localSheetId="4">#REF!</definedName>
    <definedName name="SD11B">#REF!</definedName>
    <definedName name="SD11C" localSheetId="4">#REF!</definedName>
    <definedName name="SD11C">#REF!</definedName>
    <definedName name="SD11D" localSheetId="4">#REF!</definedName>
    <definedName name="SD11D">#REF!</definedName>
    <definedName name="SD11E" localSheetId="4">#REF!</definedName>
    <definedName name="SD11E">#REF!</definedName>
    <definedName name="SD11F" localSheetId="4">#REF!</definedName>
    <definedName name="SD11F">#REF!</definedName>
    <definedName name="SD12A" localSheetId="4">#REF!</definedName>
    <definedName name="SD12A">#REF!</definedName>
    <definedName name="SD12B" localSheetId="4">#REF!</definedName>
    <definedName name="SD12B">#REF!</definedName>
    <definedName name="SD12C" localSheetId="4">#REF!</definedName>
    <definedName name="SD12C">#REF!</definedName>
    <definedName name="SD12D" localSheetId="4">#REF!</definedName>
    <definedName name="SD12D">#REF!</definedName>
    <definedName name="SD12E" localSheetId="4">#REF!</definedName>
    <definedName name="SD12E">#REF!</definedName>
    <definedName name="SD12F" localSheetId="4">#REF!</definedName>
    <definedName name="SD12F">#REF!</definedName>
    <definedName name="SD13A" localSheetId="4">#REF!</definedName>
    <definedName name="SD13A">#REF!</definedName>
    <definedName name="SD13B" localSheetId="4">#REF!</definedName>
    <definedName name="SD13B">#REF!</definedName>
    <definedName name="SD13C" localSheetId="4">#REF!</definedName>
    <definedName name="SD13C">#REF!</definedName>
    <definedName name="SD13D" localSheetId="4">#REF!</definedName>
    <definedName name="SD13D">#REF!</definedName>
    <definedName name="SD13E" localSheetId="4">#REF!</definedName>
    <definedName name="SD13E">#REF!</definedName>
    <definedName name="SD13F" localSheetId="4">#REF!</definedName>
    <definedName name="SD13F">#REF!</definedName>
    <definedName name="SD14A" localSheetId="4">#REF!</definedName>
    <definedName name="SD14A">#REF!</definedName>
    <definedName name="SD14B" localSheetId="4">#REF!</definedName>
    <definedName name="SD14B">#REF!</definedName>
    <definedName name="SD14C" localSheetId="4">#REF!</definedName>
    <definedName name="SD14C">#REF!</definedName>
    <definedName name="SD14D" localSheetId="4">#REF!</definedName>
    <definedName name="SD14D">#REF!</definedName>
    <definedName name="SD14E" localSheetId="4">#REF!</definedName>
    <definedName name="SD14E">#REF!</definedName>
    <definedName name="SD14F" localSheetId="4">#REF!</definedName>
    <definedName name="SD14F">#REF!</definedName>
    <definedName name="SD15A" localSheetId="4">#REF!</definedName>
    <definedName name="SD15A">#REF!</definedName>
    <definedName name="SD15B" localSheetId="4">#REF!</definedName>
    <definedName name="SD15B">#REF!</definedName>
    <definedName name="SD15C" localSheetId="4">#REF!</definedName>
    <definedName name="SD15C">#REF!</definedName>
    <definedName name="SD15D" localSheetId="4">#REF!</definedName>
    <definedName name="SD15D">#REF!</definedName>
    <definedName name="SD15E" localSheetId="4">#REF!</definedName>
    <definedName name="SD15E">#REF!</definedName>
    <definedName name="SD15F" localSheetId="4">#REF!</definedName>
    <definedName name="SD15F">#REF!</definedName>
    <definedName name="SD16A" localSheetId="4">#REF!</definedName>
    <definedName name="SD16A">#REF!</definedName>
    <definedName name="SD16B" localSheetId="4">#REF!</definedName>
    <definedName name="SD16B">#REF!</definedName>
    <definedName name="SD16C" localSheetId="4">#REF!</definedName>
    <definedName name="SD16C">#REF!</definedName>
    <definedName name="SD16D" localSheetId="4">#REF!</definedName>
    <definedName name="SD16D">#REF!</definedName>
    <definedName name="SD16E" localSheetId="4">#REF!</definedName>
    <definedName name="SD16E">#REF!</definedName>
    <definedName name="SD16F" localSheetId="4">#REF!</definedName>
    <definedName name="SD16F">#REF!</definedName>
    <definedName name="SD17A" localSheetId="4">#REF!</definedName>
    <definedName name="SD17A">#REF!</definedName>
    <definedName name="SD17B" localSheetId="4">#REF!</definedName>
    <definedName name="SD17B">#REF!</definedName>
    <definedName name="SD17C" localSheetId="4">#REF!</definedName>
    <definedName name="SD17C">#REF!</definedName>
    <definedName name="SD17D" localSheetId="4">#REF!</definedName>
    <definedName name="SD17D">#REF!</definedName>
    <definedName name="SD17E" localSheetId="4">#REF!</definedName>
    <definedName name="SD17E">#REF!</definedName>
    <definedName name="SD17F" localSheetId="4">#REF!</definedName>
    <definedName name="SD17F">#REF!</definedName>
    <definedName name="SD18A" localSheetId="4">#REF!</definedName>
    <definedName name="SD18A">#REF!</definedName>
    <definedName name="SD18B" localSheetId="4">#REF!</definedName>
    <definedName name="SD18B">#REF!</definedName>
    <definedName name="SD18C" localSheetId="4">#REF!</definedName>
    <definedName name="SD18C">#REF!</definedName>
    <definedName name="SD18D" localSheetId="4">#REF!</definedName>
    <definedName name="SD18D">#REF!</definedName>
    <definedName name="SD18E" localSheetId="4">#REF!</definedName>
    <definedName name="SD18E">#REF!</definedName>
    <definedName name="SD18F" localSheetId="4">#REF!</definedName>
    <definedName name="SD18F">#REF!</definedName>
    <definedName name="SD19A" localSheetId="4">#REF!</definedName>
    <definedName name="SD19A">#REF!</definedName>
    <definedName name="SD19B" localSheetId="4">#REF!</definedName>
    <definedName name="SD19B">#REF!</definedName>
    <definedName name="SD19C" localSheetId="4">#REF!</definedName>
    <definedName name="SD19C">#REF!</definedName>
    <definedName name="SD19D" localSheetId="4">#REF!</definedName>
    <definedName name="SD19D">#REF!</definedName>
    <definedName name="SD19E" localSheetId="4">#REF!</definedName>
    <definedName name="SD19E">#REF!</definedName>
    <definedName name="SD19F" localSheetId="4">#REF!</definedName>
    <definedName name="SD19F">#REF!</definedName>
    <definedName name="SD1A" localSheetId="4">#REF!</definedName>
    <definedName name="SD1A">#REF!</definedName>
    <definedName name="SD1B" localSheetId="4">#REF!</definedName>
    <definedName name="SD1B">#REF!</definedName>
    <definedName name="SD1C" localSheetId="4">#REF!</definedName>
    <definedName name="SD1C">#REF!</definedName>
    <definedName name="SD1D" localSheetId="4">#REF!</definedName>
    <definedName name="SD1D">#REF!</definedName>
    <definedName name="SD1E" localSheetId="4">#REF!</definedName>
    <definedName name="SD1E">#REF!</definedName>
    <definedName name="SD1F" localSheetId="4">#REF!</definedName>
    <definedName name="SD1F">#REF!</definedName>
    <definedName name="SD20A" localSheetId="4">#REF!</definedName>
    <definedName name="SD20A">#REF!</definedName>
    <definedName name="SD20B" localSheetId="4">#REF!</definedName>
    <definedName name="SD20B">#REF!</definedName>
    <definedName name="SD20C" localSheetId="4">#REF!</definedName>
    <definedName name="SD20C">#REF!</definedName>
    <definedName name="SD20D" localSheetId="4">#REF!</definedName>
    <definedName name="SD20D">#REF!</definedName>
    <definedName name="SD20E" localSheetId="4">#REF!</definedName>
    <definedName name="SD20E">#REF!</definedName>
    <definedName name="SD20F" localSheetId="4">#REF!</definedName>
    <definedName name="SD20F">#REF!</definedName>
    <definedName name="SD21A" localSheetId="4">#REF!</definedName>
    <definedName name="SD21A">#REF!</definedName>
    <definedName name="SD21B" localSheetId="4">#REF!</definedName>
    <definedName name="SD21B">#REF!</definedName>
    <definedName name="SD21C" localSheetId="4">#REF!</definedName>
    <definedName name="SD21C">#REF!</definedName>
    <definedName name="SD21D" localSheetId="4">#REF!</definedName>
    <definedName name="SD21D">#REF!</definedName>
    <definedName name="SD21E" localSheetId="4">#REF!</definedName>
    <definedName name="SD21E">#REF!</definedName>
    <definedName name="SD21F" localSheetId="4">#REF!</definedName>
    <definedName name="SD21F">#REF!</definedName>
    <definedName name="SD22A" localSheetId="4">#REF!</definedName>
    <definedName name="SD22A">#REF!</definedName>
    <definedName name="SD22B" localSheetId="4">#REF!</definedName>
    <definedName name="SD22B">#REF!</definedName>
    <definedName name="SD22C" localSheetId="4">#REF!</definedName>
    <definedName name="SD22C">#REF!</definedName>
    <definedName name="SD22D" localSheetId="4">#REF!</definedName>
    <definedName name="SD22D">#REF!</definedName>
    <definedName name="SD22E" localSheetId="4">#REF!</definedName>
    <definedName name="SD22E">#REF!</definedName>
    <definedName name="SD22F" localSheetId="4">#REF!</definedName>
    <definedName name="SD22F">#REF!</definedName>
    <definedName name="SD23A" localSheetId="4">#REF!</definedName>
    <definedName name="SD23A">#REF!</definedName>
    <definedName name="SD23B" localSheetId="4">#REF!</definedName>
    <definedName name="SD23B">#REF!</definedName>
    <definedName name="SD23C" localSheetId="4">#REF!</definedName>
    <definedName name="SD23C">#REF!</definedName>
    <definedName name="SD23D" localSheetId="4">#REF!</definedName>
    <definedName name="SD23D">#REF!</definedName>
    <definedName name="SD23E" localSheetId="4">#REF!</definedName>
    <definedName name="SD23E">#REF!</definedName>
    <definedName name="SD23F" localSheetId="4">#REF!</definedName>
    <definedName name="SD23F">#REF!</definedName>
    <definedName name="SD2A" localSheetId="4">#REF!</definedName>
    <definedName name="SD2A">#REF!</definedName>
    <definedName name="SD2B" localSheetId="4">#REF!</definedName>
    <definedName name="SD2B">#REF!</definedName>
    <definedName name="SD2C" localSheetId="4">#REF!</definedName>
    <definedName name="SD2C">#REF!</definedName>
    <definedName name="SD2D" localSheetId="4">#REF!</definedName>
    <definedName name="SD2D">#REF!</definedName>
    <definedName name="SD2E" localSheetId="4">#REF!</definedName>
    <definedName name="SD2E">#REF!</definedName>
    <definedName name="SD2F" localSheetId="4">#REF!</definedName>
    <definedName name="SD2F">#REF!</definedName>
    <definedName name="SD3A" localSheetId="4">#REF!</definedName>
    <definedName name="SD3A">#REF!</definedName>
    <definedName name="SD3B" localSheetId="4">#REF!</definedName>
    <definedName name="SD3B">#REF!</definedName>
    <definedName name="SD3C" localSheetId="4">#REF!</definedName>
    <definedName name="SD3C">#REF!</definedName>
    <definedName name="SD3D" localSheetId="4">#REF!</definedName>
    <definedName name="SD3D">#REF!</definedName>
    <definedName name="SD3E" localSheetId="4">#REF!</definedName>
    <definedName name="SD3E">#REF!</definedName>
    <definedName name="SD3F" localSheetId="4">#REF!</definedName>
    <definedName name="SD3F">#REF!</definedName>
    <definedName name="SD4A" localSheetId="4">#REF!</definedName>
    <definedName name="SD4A">#REF!</definedName>
    <definedName name="SD4B" localSheetId="4">#REF!</definedName>
    <definedName name="SD4B">#REF!</definedName>
    <definedName name="SD4C" localSheetId="4">#REF!</definedName>
    <definedName name="SD4C">#REF!</definedName>
    <definedName name="SD4D" localSheetId="4">#REF!</definedName>
    <definedName name="SD4D">#REF!</definedName>
    <definedName name="SD4E" localSheetId="4">#REF!</definedName>
    <definedName name="SD4E">#REF!</definedName>
    <definedName name="SD4F" localSheetId="4">#REF!</definedName>
    <definedName name="SD4F">#REF!</definedName>
    <definedName name="SD5A" localSheetId="4">#REF!</definedName>
    <definedName name="SD5A">#REF!</definedName>
    <definedName name="SD5B" localSheetId="4">#REF!</definedName>
    <definedName name="SD5B">#REF!</definedName>
    <definedName name="SD5C" localSheetId="4">#REF!</definedName>
    <definedName name="SD5C">#REF!</definedName>
    <definedName name="SD5D" localSheetId="4">#REF!</definedName>
    <definedName name="SD5D">#REF!</definedName>
    <definedName name="SD5E" localSheetId="4">#REF!</definedName>
    <definedName name="SD5E">#REF!</definedName>
    <definedName name="SD5F" localSheetId="4">#REF!</definedName>
    <definedName name="SD5F">#REF!</definedName>
    <definedName name="SD6A" localSheetId="4">#REF!</definedName>
    <definedName name="SD6A">#REF!</definedName>
    <definedName name="SD6B" localSheetId="4">#REF!</definedName>
    <definedName name="SD6B">#REF!</definedName>
    <definedName name="SD6C" localSheetId="4">#REF!</definedName>
    <definedName name="SD6C">#REF!</definedName>
    <definedName name="SD6D" localSheetId="4">#REF!</definedName>
    <definedName name="SD6D">#REF!</definedName>
    <definedName name="SD6E" localSheetId="4">#REF!</definedName>
    <definedName name="SD6E">#REF!</definedName>
    <definedName name="SD6F" localSheetId="4">#REF!</definedName>
    <definedName name="SD6F">#REF!</definedName>
    <definedName name="SD7A" localSheetId="4">#REF!</definedName>
    <definedName name="SD7A">#REF!</definedName>
    <definedName name="SD7B" localSheetId="4">#REF!</definedName>
    <definedName name="SD7B">#REF!</definedName>
    <definedName name="SD7C" localSheetId="4">#REF!</definedName>
    <definedName name="SD7C">#REF!</definedName>
    <definedName name="SD7D" localSheetId="4">#REF!</definedName>
    <definedName name="SD7D">#REF!</definedName>
    <definedName name="SD7E" localSheetId="4">#REF!</definedName>
    <definedName name="SD7E">#REF!</definedName>
    <definedName name="SD7F" localSheetId="4">#REF!</definedName>
    <definedName name="SD7F">#REF!</definedName>
    <definedName name="SD8A" localSheetId="4">#REF!</definedName>
    <definedName name="SD8A">#REF!</definedName>
    <definedName name="SD8B" localSheetId="4">#REF!</definedName>
    <definedName name="SD8B">#REF!</definedName>
    <definedName name="SD8C" localSheetId="4">#REF!</definedName>
    <definedName name="SD8C">#REF!</definedName>
    <definedName name="SD8D" localSheetId="4">#REF!</definedName>
    <definedName name="SD8D">#REF!</definedName>
    <definedName name="SD8E" localSheetId="4">#REF!</definedName>
    <definedName name="SD8E">#REF!</definedName>
    <definedName name="SD8F" localSheetId="4">#REF!</definedName>
    <definedName name="SD8F">#REF!</definedName>
    <definedName name="SD9A" localSheetId="4">#REF!</definedName>
    <definedName name="SD9A">#REF!</definedName>
    <definedName name="SD9B" localSheetId="4">#REF!</definedName>
    <definedName name="SD9B">#REF!</definedName>
    <definedName name="SD9C" localSheetId="4">#REF!</definedName>
    <definedName name="SD9C">#REF!</definedName>
    <definedName name="SD9D" localSheetId="4">#REF!</definedName>
    <definedName name="SD9D">#REF!</definedName>
    <definedName name="SD9E" localSheetId="4">#REF!</definedName>
    <definedName name="SD9E">#REF!</definedName>
    <definedName name="SD9F" localSheetId="4">#REF!</definedName>
    <definedName name="SD9F">#REF!</definedName>
    <definedName name="sdsddsd" localSheetId="4">#REF!</definedName>
    <definedName name="sdsddsd">#REF!</definedName>
    <definedName name="SE" localSheetId="4">#REF!</definedName>
    <definedName name="SE">#REF!</definedName>
    <definedName name="SE10A" localSheetId="4">#REF!</definedName>
    <definedName name="SE10A">#REF!</definedName>
    <definedName name="SE10B" localSheetId="4">#REF!</definedName>
    <definedName name="SE10B">#REF!</definedName>
    <definedName name="SE10C" localSheetId="4">#REF!</definedName>
    <definedName name="SE10C">#REF!</definedName>
    <definedName name="SE10D" localSheetId="4">#REF!</definedName>
    <definedName name="SE10D">#REF!</definedName>
    <definedName name="SE10E" localSheetId="4">#REF!</definedName>
    <definedName name="SE10E">#REF!</definedName>
    <definedName name="SE10F" localSheetId="4">#REF!</definedName>
    <definedName name="SE10F">#REF!</definedName>
    <definedName name="SE11A" localSheetId="4">#REF!</definedName>
    <definedName name="SE11A">#REF!</definedName>
    <definedName name="SE11B" localSheetId="4">#REF!</definedName>
    <definedName name="SE11B">#REF!</definedName>
    <definedName name="SE11C" localSheetId="4">#REF!</definedName>
    <definedName name="SE11C">#REF!</definedName>
    <definedName name="SE11D" localSheetId="4">#REF!</definedName>
    <definedName name="SE11D">#REF!</definedName>
    <definedName name="SE11E" localSheetId="4">#REF!</definedName>
    <definedName name="SE11E">#REF!</definedName>
    <definedName name="SE11F" localSheetId="4">#REF!</definedName>
    <definedName name="SE11F">#REF!</definedName>
    <definedName name="SE12A" localSheetId="4">#REF!</definedName>
    <definedName name="SE12A">#REF!</definedName>
    <definedName name="SE12B" localSheetId="4">#REF!</definedName>
    <definedName name="SE12B">#REF!</definedName>
    <definedName name="SE12C" localSheetId="4">#REF!</definedName>
    <definedName name="SE12C">#REF!</definedName>
    <definedName name="SE12D" localSheetId="4">#REF!</definedName>
    <definedName name="SE12D">#REF!</definedName>
    <definedName name="SE12E" localSheetId="4">#REF!</definedName>
    <definedName name="SE12E">#REF!</definedName>
    <definedName name="SE12F" localSheetId="4">#REF!</definedName>
    <definedName name="SE12F">#REF!</definedName>
    <definedName name="SE13A" localSheetId="4">#REF!</definedName>
    <definedName name="SE13A">#REF!</definedName>
    <definedName name="SE13B" localSheetId="4">#REF!</definedName>
    <definedName name="SE13B">#REF!</definedName>
    <definedName name="SE13C" localSheetId="4">#REF!</definedName>
    <definedName name="SE13C">#REF!</definedName>
    <definedName name="SE13D" localSheetId="4">#REF!</definedName>
    <definedName name="SE13D">#REF!</definedName>
    <definedName name="SE13E" localSheetId="4">#REF!</definedName>
    <definedName name="SE13E">#REF!</definedName>
    <definedName name="SE13F" localSheetId="4">#REF!</definedName>
    <definedName name="SE13F">#REF!</definedName>
    <definedName name="SE14A" localSheetId="4">#REF!</definedName>
    <definedName name="SE14A">#REF!</definedName>
    <definedName name="SE14B" localSheetId="4">#REF!</definedName>
    <definedName name="SE14B">#REF!</definedName>
    <definedName name="SE14C" localSheetId="4">#REF!</definedName>
    <definedName name="SE14C">#REF!</definedName>
    <definedName name="SE14D" localSheetId="4">#REF!</definedName>
    <definedName name="SE14D">#REF!</definedName>
    <definedName name="SE14E" localSheetId="4">#REF!</definedName>
    <definedName name="SE14E">#REF!</definedName>
    <definedName name="SE14F" localSheetId="4">#REF!</definedName>
    <definedName name="SE14F">#REF!</definedName>
    <definedName name="SE15A" localSheetId="4">#REF!</definedName>
    <definedName name="SE15A">#REF!</definedName>
    <definedName name="SE15B" localSheetId="4">#REF!</definedName>
    <definedName name="SE15B">#REF!</definedName>
    <definedName name="SE15C" localSheetId="4">#REF!</definedName>
    <definedName name="SE15C">#REF!</definedName>
    <definedName name="SE15D" localSheetId="4">#REF!</definedName>
    <definedName name="SE15D">#REF!</definedName>
    <definedName name="SE15E" localSheetId="4">#REF!</definedName>
    <definedName name="SE15E">#REF!</definedName>
    <definedName name="SE15F" localSheetId="4">#REF!</definedName>
    <definedName name="SE15F">#REF!</definedName>
    <definedName name="SE16A" localSheetId="4">#REF!</definedName>
    <definedName name="SE16A">#REF!</definedName>
    <definedName name="SE16B" localSheetId="4">#REF!</definedName>
    <definedName name="SE16B">#REF!</definedName>
    <definedName name="SE16C" localSheetId="4">#REF!</definedName>
    <definedName name="SE16C">#REF!</definedName>
    <definedName name="SE16D" localSheetId="4">#REF!</definedName>
    <definedName name="SE16D">#REF!</definedName>
    <definedName name="SE16E" localSheetId="4">#REF!</definedName>
    <definedName name="SE16E">#REF!</definedName>
    <definedName name="SE16F" localSheetId="4">#REF!</definedName>
    <definedName name="SE16F">#REF!</definedName>
    <definedName name="SE17A" localSheetId="4">#REF!</definedName>
    <definedName name="SE17A">#REF!</definedName>
    <definedName name="SE17B" localSheetId="4">#REF!</definedName>
    <definedName name="SE17B">#REF!</definedName>
    <definedName name="SE17C" localSheetId="4">#REF!</definedName>
    <definedName name="SE17C">#REF!</definedName>
    <definedName name="SE17D" localSheetId="4">#REF!</definedName>
    <definedName name="SE17D">#REF!</definedName>
    <definedName name="SE17E" localSheetId="4">#REF!</definedName>
    <definedName name="SE17E">#REF!</definedName>
    <definedName name="SE17F" localSheetId="4">#REF!</definedName>
    <definedName name="SE17F">#REF!</definedName>
    <definedName name="SE18A" localSheetId="4">#REF!</definedName>
    <definedName name="SE18A">#REF!</definedName>
    <definedName name="SE18B" localSheetId="4">#REF!</definedName>
    <definedName name="SE18B">#REF!</definedName>
    <definedName name="SE18C" localSheetId="4">#REF!</definedName>
    <definedName name="SE18C">#REF!</definedName>
    <definedName name="SE18D" localSheetId="4">#REF!</definedName>
    <definedName name="SE18D">#REF!</definedName>
    <definedName name="SE18E" localSheetId="4">#REF!</definedName>
    <definedName name="SE18E">#REF!</definedName>
    <definedName name="SE18F" localSheetId="4">#REF!</definedName>
    <definedName name="SE18F">#REF!</definedName>
    <definedName name="SE19A" localSheetId="4">#REF!</definedName>
    <definedName name="SE19A">#REF!</definedName>
    <definedName name="SE19B" localSheetId="4">#REF!</definedName>
    <definedName name="SE19B">#REF!</definedName>
    <definedName name="SE19C" localSheetId="4">#REF!</definedName>
    <definedName name="SE19C">#REF!</definedName>
    <definedName name="SE19D" localSheetId="4">#REF!</definedName>
    <definedName name="SE19D">#REF!</definedName>
    <definedName name="SE19E" localSheetId="4">#REF!</definedName>
    <definedName name="SE19E">#REF!</definedName>
    <definedName name="SE19F" localSheetId="4">#REF!</definedName>
    <definedName name="SE19F">#REF!</definedName>
    <definedName name="SE1A" localSheetId="4">#REF!</definedName>
    <definedName name="SE1A">#REF!</definedName>
    <definedName name="SE1B" localSheetId="4">#REF!</definedName>
    <definedName name="SE1B">#REF!</definedName>
    <definedName name="SE1C" localSheetId="4">#REF!</definedName>
    <definedName name="SE1C">#REF!</definedName>
    <definedName name="SE1D" localSheetId="4">#REF!</definedName>
    <definedName name="SE1D">#REF!</definedName>
    <definedName name="SE1E" localSheetId="4">#REF!</definedName>
    <definedName name="SE1E">#REF!</definedName>
    <definedName name="SE1F" localSheetId="4">#REF!</definedName>
    <definedName name="SE1F">#REF!</definedName>
    <definedName name="SE20A" localSheetId="4">#REF!</definedName>
    <definedName name="SE20A">#REF!</definedName>
    <definedName name="SE20B" localSheetId="4">#REF!</definedName>
    <definedName name="SE20B">#REF!</definedName>
    <definedName name="SE20C" localSheetId="4">#REF!</definedName>
    <definedName name="SE20C">#REF!</definedName>
    <definedName name="SE20D" localSheetId="4">#REF!</definedName>
    <definedName name="SE20D">#REF!</definedName>
    <definedName name="SE20E" localSheetId="4">#REF!</definedName>
    <definedName name="SE20E">#REF!</definedName>
    <definedName name="SE20F" localSheetId="4">#REF!</definedName>
    <definedName name="SE20F">#REF!</definedName>
    <definedName name="SE21A" localSheetId="4">#REF!</definedName>
    <definedName name="SE21A">#REF!</definedName>
    <definedName name="SE21B" localSheetId="4">#REF!</definedName>
    <definedName name="SE21B">#REF!</definedName>
    <definedName name="SE21C" localSheetId="4">#REF!</definedName>
    <definedName name="SE21C">#REF!</definedName>
    <definedName name="SE21D" localSheetId="4">#REF!</definedName>
    <definedName name="SE21D">#REF!</definedName>
    <definedName name="SE21E" localSheetId="4">#REF!</definedName>
    <definedName name="SE21E">#REF!</definedName>
    <definedName name="SE21F" localSheetId="4">#REF!</definedName>
    <definedName name="SE21F">#REF!</definedName>
    <definedName name="SE22A" localSheetId="4">#REF!</definedName>
    <definedName name="SE22A">#REF!</definedName>
    <definedName name="SE22B" localSheetId="4">#REF!</definedName>
    <definedName name="SE22B">#REF!</definedName>
    <definedName name="SE22C" localSheetId="4">#REF!</definedName>
    <definedName name="SE22C">#REF!</definedName>
    <definedName name="SE22D" localSheetId="4">#REF!</definedName>
    <definedName name="SE22D">#REF!</definedName>
    <definedName name="SE22E" localSheetId="4">#REF!</definedName>
    <definedName name="SE22E">#REF!</definedName>
    <definedName name="SE22F" localSheetId="4">#REF!</definedName>
    <definedName name="SE22F">#REF!</definedName>
    <definedName name="SE23A" localSheetId="4">#REF!</definedName>
    <definedName name="SE23A">#REF!</definedName>
    <definedName name="SE23B" localSheetId="4">#REF!</definedName>
    <definedName name="SE23B">#REF!</definedName>
    <definedName name="SE23C" localSheetId="4">#REF!</definedName>
    <definedName name="SE23C">#REF!</definedName>
    <definedName name="SE23D" localSheetId="4">#REF!</definedName>
    <definedName name="SE23D">#REF!</definedName>
    <definedName name="SE23E" localSheetId="4">#REF!</definedName>
    <definedName name="SE23E">#REF!</definedName>
    <definedName name="SE23F" localSheetId="4">#REF!</definedName>
    <definedName name="SE23F">#REF!</definedName>
    <definedName name="SE2A" localSheetId="4">#REF!</definedName>
    <definedName name="SE2A">#REF!</definedName>
    <definedName name="SE2B" localSheetId="4">#REF!</definedName>
    <definedName name="SE2B">#REF!</definedName>
    <definedName name="SE2C" localSheetId="4">#REF!</definedName>
    <definedName name="SE2C">#REF!</definedName>
    <definedName name="SE2D" localSheetId="4">#REF!</definedName>
    <definedName name="SE2D">#REF!</definedName>
    <definedName name="SE2E" localSheetId="4">#REF!</definedName>
    <definedName name="SE2E">#REF!</definedName>
    <definedName name="SE2F" localSheetId="4">#REF!</definedName>
    <definedName name="SE2F">#REF!</definedName>
    <definedName name="SE3A" localSheetId="4">#REF!</definedName>
    <definedName name="SE3A">#REF!</definedName>
    <definedName name="SE3B" localSheetId="4">#REF!</definedName>
    <definedName name="SE3B">#REF!</definedName>
    <definedName name="SE3C" localSheetId="4">#REF!</definedName>
    <definedName name="SE3C">#REF!</definedName>
    <definedName name="SE3D" localSheetId="4">#REF!</definedName>
    <definedName name="SE3D">#REF!</definedName>
    <definedName name="SE3E" localSheetId="4">#REF!</definedName>
    <definedName name="SE3E">#REF!</definedName>
    <definedName name="SE3F" localSheetId="4">#REF!</definedName>
    <definedName name="SE3F">#REF!</definedName>
    <definedName name="SE4A" localSheetId="4">#REF!</definedName>
    <definedName name="SE4A">#REF!</definedName>
    <definedName name="SE4B" localSheetId="4">#REF!</definedName>
    <definedName name="SE4B">#REF!</definedName>
    <definedName name="SE4C" localSheetId="4">#REF!</definedName>
    <definedName name="SE4C">#REF!</definedName>
    <definedName name="SE4D" localSheetId="4">#REF!</definedName>
    <definedName name="SE4D">#REF!</definedName>
    <definedName name="SE4E" localSheetId="4">#REF!</definedName>
    <definedName name="SE4E">#REF!</definedName>
    <definedName name="SE4F" localSheetId="4">#REF!</definedName>
    <definedName name="SE4F">#REF!</definedName>
    <definedName name="SE5A" localSheetId="4">#REF!</definedName>
    <definedName name="SE5A">#REF!</definedName>
    <definedName name="SE5B" localSheetId="4">#REF!</definedName>
    <definedName name="SE5B">#REF!</definedName>
    <definedName name="SE5C" localSheetId="4">#REF!</definedName>
    <definedName name="SE5C">#REF!</definedName>
    <definedName name="SE5D" localSheetId="4">#REF!</definedName>
    <definedName name="SE5D">#REF!</definedName>
    <definedName name="SE5E" localSheetId="4">#REF!</definedName>
    <definedName name="SE5E">#REF!</definedName>
    <definedName name="SE5F" localSheetId="4">#REF!</definedName>
    <definedName name="SE5F">#REF!</definedName>
    <definedName name="SE6A" localSheetId="4">#REF!</definedName>
    <definedName name="SE6A">#REF!</definedName>
    <definedName name="SE6B" localSheetId="4">#REF!</definedName>
    <definedName name="SE6B">#REF!</definedName>
    <definedName name="SE6C" localSheetId="4">#REF!</definedName>
    <definedName name="SE6C">#REF!</definedName>
    <definedName name="SE6D" localSheetId="4">#REF!</definedName>
    <definedName name="SE6D">#REF!</definedName>
    <definedName name="SE6E" localSheetId="4">#REF!</definedName>
    <definedName name="SE6E">#REF!</definedName>
    <definedName name="SE6F" localSheetId="4">#REF!</definedName>
    <definedName name="SE6F">#REF!</definedName>
    <definedName name="SE7A" localSheetId="4">#REF!</definedName>
    <definedName name="SE7A">#REF!</definedName>
    <definedName name="SE7B" localSheetId="4">#REF!</definedName>
    <definedName name="SE7B">#REF!</definedName>
    <definedName name="SE7C" localSheetId="4">#REF!</definedName>
    <definedName name="SE7C">#REF!</definedName>
    <definedName name="SE7D" localSheetId="4">#REF!</definedName>
    <definedName name="SE7D">#REF!</definedName>
    <definedName name="SE7E" localSheetId="4">#REF!</definedName>
    <definedName name="SE7E">#REF!</definedName>
    <definedName name="SE7F" localSheetId="4">#REF!</definedName>
    <definedName name="SE7F">#REF!</definedName>
    <definedName name="SE8A" localSheetId="4">#REF!</definedName>
    <definedName name="SE8A">#REF!</definedName>
    <definedName name="SE8B" localSheetId="4">#REF!</definedName>
    <definedName name="SE8B">#REF!</definedName>
    <definedName name="SE8C" localSheetId="4">#REF!</definedName>
    <definedName name="SE8C">#REF!</definedName>
    <definedName name="SE8D" localSheetId="4">#REF!</definedName>
    <definedName name="SE8D">#REF!</definedName>
    <definedName name="SE8E" localSheetId="4">#REF!</definedName>
    <definedName name="SE8E">#REF!</definedName>
    <definedName name="SE8F" localSheetId="4">#REF!</definedName>
    <definedName name="SE8F">#REF!</definedName>
    <definedName name="SE9A" localSheetId="4">#REF!</definedName>
    <definedName name="SE9A">#REF!</definedName>
    <definedName name="SE9B" localSheetId="4">#REF!</definedName>
    <definedName name="SE9B">#REF!</definedName>
    <definedName name="SE9C" localSheetId="4">#REF!</definedName>
    <definedName name="SE9C">#REF!</definedName>
    <definedName name="SE9D" localSheetId="4">#REF!</definedName>
    <definedName name="SE9D">#REF!</definedName>
    <definedName name="SE9E" localSheetId="4">#REF!</definedName>
    <definedName name="SE9E">#REF!</definedName>
    <definedName name="SE9F" localSheetId="4">#REF!</definedName>
    <definedName name="SE9F">#REF!</definedName>
    <definedName name="setora" localSheetId="4">#REF!</definedName>
    <definedName name="setora">#REF!</definedName>
    <definedName name="SF" localSheetId="4">#REF!</definedName>
    <definedName name="SF">#REF!</definedName>
    <definedName name="SF10A" localSheetId="4">#REF!</definedName>
    <definedName name="SF10A">#REF!</definedName>
    <definedName name="SF10B" localSheetId="4">#REF!</definedName>
    <definedName name="SF10B">#REF!</definedName>
    <definedName name="SF10C" localSheetId="4">#REF!</definedName>
    <definedName name="SF10C">#REF!</definedName>
    <definedName name="SF10D" localSheetId="4">#REF!</definedName>
    <definedName name="SF10D">#REF!</definedName>
    <definedName name="SF10E" localSheetId="4">#REF!</definedName>
    <definedName name="SF10E">#REF!</definedName>
    <definedName name="SF10F" localSheetId="4">#REF!</definedName>
    <definedName name="SF10F">#REF!</definedName>
    <definedName name="SF11A" localSheetId="4">#REF!</definedName>
    <definedName name="SF11A">#REF!</definedName>
    <definedName name="SF11B" localSheetId="4">#REF!</definedName>
    <definedName name="SF11B">#REF!</definedName>
    <definedName name="SF11C" localSheetId="4">#REF!</definedName>
    <definedName name="SF11C">#REF!</definedName>
    <definedName name="SF11D" localSheetId="4">#REF!</definedName>
    <definedName name="SF11D">#REF!</definedName>
    <definedName name="SF11E" localSheetId="4">#REF!</definedName>
    <definedName name="SF11E">#REF!</definedName>
    <definedName name="SF11F" localSheetId="4">#REF!</definedName>
    <definedName name="SF11F">#REF!</definedName>
    <definedName name="SF12A" localSheetId="4">#REF!</definedName>
    <definedName name="SF12A">#REF!</definedName>
    <definedName name="SF12B" localSheetId="4">#REF!</definedName>
    <definedName name="SF12B">#REF!</definedName>
    <definedName name="SF12C" localSheetId="4">#REF!</definedName>
    <definedName name="SF12C">#REF!</definedName>
    <definedName name="SF12D" localSheetId="4">#REF!</definedName>
    <definedName name="SF12D">#REF!</definedName>
    <definedName name="SF12E" localSheetId="4">#REF!</definedName>
    <definedName name="SF12E">#REF!</definedName>
    <definedName name="SF12F" localSheetId="4">#REF!</definedName>
    <definedName name="SF12F">#REF!</definedName>
    <definedName name="SF13A" localSheetId="4">#REF!</definedName>
    <definedName name="SF13A">#REF!</definedName>
    <definedName name="SF13B" localSheetId="4">#REF!</definedName>
    <definedName name="SF13B">#REF!</definedName>
    <definedName name="SF13C" localSheetId="4">#REF!</definedName>
    <definedName name="SF13C">#REF!</definedName>
    <definedName name="SF13D" localSheetId="4">#REF!</definedName>
    <definedName name="SF13D">#REF!</definedName>
    <definedName name="SF13E" localSheetId="4">#REF!</definedName>
    <definedName name="SF13E">#REF!</definedName>
    <definedName name="SF14A" localSheetId="4">#REF!</definedName>
    <definedName name="SF14A">#REF!</definedName>
    <definedName name="SF14B" localSheetId="4">#REF!</definedName>
    <definedName name="SF14B">#REF!</definedName>
    <definedName name="SF14C" localSheetId="4">#REF!</definedName>
    <definedName name="SF14C">#REF!</definedName>
    <definedName name="SF14D" localSheetId="4">#REF!</definedName>
    <definedName name="SF14D">#REF!</definedName>
    <definedName name="SF14E" localSheetId="4">#REF!</definedName>
    <definedName name="SF14E">#REF!</definedName>
    <definedName name="SF14F" localSheetId="4">#REF!</definedName>
    <definedName name="SF14F">#REF!</definedName>
    <definedName name="SF15A" localSheetId="4">#REF!</definedName>
    <definedName name="SF15A">#REF!</definedName>
    <definedName name="SF15B" localSheetId="4">#REF!</definedName>
    <definedName name="SF15B">#REF!</definedName>
    <definedName name="SF15C" localSheetId="4">#REF!</definedName>
    <definedName name="SF15C">#REF!</definedName>
    <definedName name="SF15D" localSheetId="4">#REF!</definedName>
    <definedName name="SF15D">#REF!</definedName>
    <definedName name="SF15E" localSheetId="4">#REF!</definedName>
    <definedName name="SF15E">#REF!</definedName>
    <definedName name="SF15F" localSheetId="4">#REF!</definedName>
    <definedName name="SF15F">#REF!</definedName>
    <definedName name="SF16A" localSheetId="4">#REF!</definedName>
    <definedName name="SF16A">#REF!</definedName>
    <definedName name="SF16B" localSheetId="4">#REF!</definedName>
    <definedName name="SF16B">#REF!</definedName>
    <definedName name="SF16C" localSheetId="4">#REF!</definedName>
    <definedName name="SF16C">#REF!</definedName>
    <definedName name="SF16D" localSheetId="4">#REF!</definedName>
    <definedName name="SF16D">#REF!</definedName>
    <definedName name="SF16E" localSheetId="4">#REF!</definedName>
    <definedName name="SF16E">#REF!</definedName>
    <definedName name="SF16F" localSheetId="4">#REF!</definedName>
    <definedName name="SF16F">#REF!</definedName>
    <definedName name="SF17A" localSheetId="4">#REF!</definedName>
    <definedName name="SF17A">#REF!</definedName>
    <definedName name="SF17B" localSheetId="4">#REF!</definedName>
    <definedName name="SF17B">#REF!</definedName>
    <definedName name="SF17C" localSheetId="4">#REF!</definedName>
    <definedName name="SF17C">#REF!</definedName>
    <definedName name="SF17D" localSheetId="4">#REF!</definedName>
    <definedName name="SF17D">#REF!</definedName>
    <definedName name="SF17E" localSheetId="4">#REF!</definedName>
    <definedName name="SF17E">#REF!</definedName>
    <definedName name="SF17F" localSheetId="4">#REF!</definedName>
    <definedName name="SF17F">#REF!</definedName>
    <definedName name="SF18A" localSheetId="4">#REF!</definedName>
    <definedName name="SF18A">#REF!</definedName>
    <definedName name="SF18B" localSheetId="4">#REF!</definedName>
    <definedName name="SF18B">#REF!</definedName>
    <definedName name="SF18C" localSheetId="4">#REF!</definedName>
    <definedName name="SF18C">#REF!</definedName>
    <definedName name="SF18D" localSheetId="4">#REF!</definedName>
    <definedName name="SF18D">#REF!</definedName>
    <definedName name="SF18E" localSheetId="4">#REF!</definedName>
    <definedName name="SF18E">#REF!</definedName>
    <definedName name="SF18F" localSheetId="4">#REF!</definedName>
    <definedName name="SF18F">#REF!</definedName>
    <definedName name="SF19A" localSheetId="4">#REF!</definedName>
    <definedName name="SF19A">#REF!</definedName>
    <definedName name="SF19B" localSheetId="4">#REF!</definedName>
    <definedName name="SF19B">#REF!</definedName>
    <definedName name="SF19C" localSheetId="4">#REF!</definedName>
    <definedName name="SF19C">#REF!</definedName>
    <definedName name="SF19D" localSheetId="4">#REF!</definedName>
    <definedName name="SF19D">#REF!</definedName>
    <definedName name="SF19E" localSheetId="4">#REF!</definedName>
    <definedName name="SF19E">#REF!</definedName>
    <definedName name="SF19F" localSheetId="4">#REF!</definedName>
    <definedName name="SF19F">#REF!</definedName>
    <definedName name="SF1A" localSheetId="4">#REF!</definedName>
    <definedName name="SF1A">#REF!</definedName>
    <definedName name="SF1B" localSheetId="4">#REF!</definedName>
    <definedName name="SF1B">#REF!</definedName>
    <definedName name="SF1C" localSheetId="4">#REF!</definedName>
    <definedName name="SF1C">#REF!</definedName>
    <definedName name="SF1D" localSheetId="4">#REF!</definedName>
    <definedName name="SF1D">#REF!</definedName>
    <definedName name="SF1E" localSheetId="4">#REF!</definedName>
    <definedName name="SF1E">#REF!</definedName>
    <definedName name="SF1F" localSheetId="4">#REF!</definedName>
    <definedName name="SF1F">#REF!</definedName>
    <definedName name="SF20A" localSheetId="4">#REF!</definedName>
    <definedName name="SF20A">#REF!</definedName>
    <definedName name="SF20B" localSheetId="4">#REF!</definedName>
    <definedName name="SF20B">#REF!</definedName>
    <definedName name="SF20C" localSheetId="4">#REF!</definedName>
    <definedName name="SF20C">#REF!</definedName>
    <definedName name="SF20D" localSheetId="4">#REF!</definedName>
    <definedName name="SF20D">#REF!</definedName>
    <definedName name="SF20E" localSheetId="4">#REF!</definedName>
    <definedName name="SF20E">#REF!</definedName>
    <definedName name="SF20F" localSheetId="4">#REF!</definedName>
    <definedName name="SF20F">#REF!</definedName>
    <definedName name="SF21A" localSheetId="4">#REF!</definedName>
    <definedName name="SF21A">#REF!</definedName>
    <definedName name="SF21B" localSheetId="4">#REF!</definedName>
    <definedName name="SF21B">#REF!</definedName>
    <definedName name="SF21C" localSheetId="4">#REF!</definedName>
    <definedName name="SF21C">#REF!</definedName>
    <definedName name="SF21D" localSheetId="4">#REF!</definedName>
    <definedName name="SF21D">#REF!</definedName>
    <definedName name="SF21E" localSheetId="4">#REF!</definedName>
    <definedName name="SF21E">#REF!</definedName>
    <definedName name="SF21F" localSheetId="4">#REF!</definedName>
    <definedName name="SF21F">#REF!</definedName>
    <definedName name="SF22A" localSheetId="4">#REF!</definedName>
    <definedName name="SF22A">#REF!</definedName>
    <definedName name="SF22B" localSheetId="4">#REF!</definedName>
    <definedName name="SF22B">#REF!</definedName>
    <definedName name="SF22C" localSheetId="4">#REF!</definedName>
    <definedName name="SF22C">#REF!</definedName>
    <definedName name="SF22D" localSheetId="4">#REF!</definedName>
    <definedName name="SF22D">#REF!</definedName>
    <definedName name="SF22E" localSheetId="4">#REF!</definedName>
    <definedName name="SF22E">#REF!</definedName>
    <definedName name="SF22F" localSheetId="4">#REF!</definedName>
    <definedName name="SF22F">#REF!</definedName>
    <definedName name="SF23A" localSheetId="4">#REF!</definedName>
    <definedName name="SF23A">#REF!</definedName>
    <definedName name="SF23B" localSheetId="4">#REF!</definedName>
    <definedName name="SF23B">#REF!</definedName>
    <definedName name="SF23C" localSheetId="4">#REF!</definedName>
    <definedName name="SF23C">#REF!</definedName>
    <definedName name="SF23D" localSheetId="4">#REF!</definedName>
    <definedName name="SF23D">#REF!</definedName>
    <definedName name="SF23E" localSheetId="4">#REF!</definedName>
    <definedName name="SF23E">#REF!</definedName>
    <definedName name="SF23F" localSheetId="4">#REF!</definedName>
    <definedName name="SF23F">#REF!</definedName>
    <definedName name="SF2A" localSheetId="4">#REF!</definedName>
    <definedName name="SF2A">#REF!</definedName>
    <definedName name="SF2B" localSheetId="4">#REF!</definedName>
    <definedName name="SF2B">#REF!</definedName>
    <definedName name="SF2C" localSheetId="4">#REF!</definedName>
    <definedName name="SF2C">#REF!</definedName>
    <definedName name="SF2D" localSheetId="4">#REF!</definedName>
    <definedName name="SF2D">#REF!</definedName>
    <definedName name="SF2E" localSheetId="4">#REF!</definedName>
    <definedName name="SF2E">#REF!</definedName>
    <definedName name="SF2F" localSheetId="4">#REF!</definedName>
    <definedName name="SF2F">#REF!</definedName>
    <definedName name="SF3A" localSheetId="4">#REF!</definedName>
    <definedName name="SF3A">#REF!</definedName>
    <definedName name="SF3B" localSheetId="4">#REF!</definedName>
    <definedName name="SF3B">#REF!</definedName>
    <definedName name="SF3C" localSheetId="4">#REF!</definedName>
    <definedName name="SF3C">#REF!</definedName>
    <definedName name="SF3D" localSheetId="4">#REF!</definedName>
    <definedName name="SF3D">#REF!</definedName>
    <definedName name="SF3E" localSheetId="4">#REF!</definedName>
    <definedName name="SF3E">#REF!</definedName>
    <definedName name="SF3F" localSheetId="4">#REF!</definedName>
    <definedName name="SF3F">#REF!</definedName>
    <definedName name="SF4A" localSheetId="4">#REF!</definedName>
    <definedName name="SF4A">#REF!</definedName>
    <definedName name="SF4B" localSheetId="4">#REF!</definedName>
    <definedName name="SF4B">#REF!</definedName>
    <definedName name="SF4C" localSheetId="4">#REF!</definedName>
    <definedName name="SF4C">#REF!</definedName>
    <definedName name="SF4D" localSheetId="4">#REF!</definedName>
    <definedName name="SF4D">#REF!</definedName>
    <definedName name="SF4E" localSheetId="4">#REF!</definedName>
    <definedName name="SF4E">#REF!</definedName>
    <definedName name="SF4F" localSheetId="4">#REF!</definedName>
    <definedName name="SF4F">#REF!</definedName>
    <definedName name="SF5A" localSheetId="4">#REF!</definedName>
    <definedName name="SF5A">#REF!</definedName>
    <definedName name="SF5B" localSheetId="4">#REF!</definedName>
    <definedName name="SF5B">#REF!</definedName>
    <definedName name="SF5C" localSheetId="4">#REF!</definedName>
    <definedName name="SF5C">#REF!</definedName>
    <definedName name="SF5D" localSheetId="4">#REF!</definedName>
    <definedName name="SF5D">#REF!</definedName>
    <definedName name="SF5E" localSheetId="4">#REF!</definedName>
    <definedName name="SF5E">#REF!</definedName>
    <definedName name="SF5F" localSheetId="4">#REF!</definedName>
    <definedName name="SF5F">#REF!</definedName>
    <definedName name="SF6A" localSheetId="4">#REF!</definedName>
    <definedName name="SF6A">#REF!</definedName>
    <definedName name="SF6B" localSheetId="4">#REF!</definedName>
    <definedName name="SF6B">#REF!</definedName>
    <definedName name="SF6C" localSheetId="4">#REF!</definedName>
    <definedName name="SF6C">#REF!</definedName>
    <definedName name="SF6D" localSheetId="4">#REF!</definedName>
    <definedName name="SF6D">#REF!</definedName>
    <definedName name="SF6E" localSheetId="4">#REF!</definedName>
    <definedName name="SF6E">#REF!</definedName>
    <definedName name="SF6F" localSheetId="4">#REF!</definedName>
    <definedName name="SF6F">#REF!</definedName>
    <definedName name="SF7A" localSheetId="4">#REF!</definedName>
    <definedName name="SF7A">#REF!</definedName>
    <definedName name="SF7B" localSheetId="4">#REF!</definedName>
    <definedName name="SF7B">#REF!</definedName>
    <definedName name="SF7C" localSheetId="4">#REF!</definedName>
    <definedName name="SF7C">#REF!</definedName>
    <definedName name="SF7D" localSheetId="4">#REF!</definedName>
    <definedName name="SF7D">#REF!</definedName>
    <definedName name="SF7E" localSheetId="4">#REF!</definedName>
    <definedName name="SF7E">#REF!</definedName>
    <definedName name="SF7F" localSheetId="4">#REF!</definedName>
    <definedName name="SF7F">#REF!</definedName>
    <definedName name="SF8A" localSheetId="4">#REF!</definedName>
    <definedName name="SF8A">#REF!</definedName>
    <definedName name="SF8B" localSheetId="4">#REF!</definedName>
    <definedName name="SF8B">#REF!</definedName>
    <definedName name="SF8C" localSheetId="4">#REF!</definedName>
    <definedName name="SF8C">#REF!</definedName>
    <definedName name="SF8D" localSheetId="4">#REF!</definedName>
    <definedName name="SF8D">#REF!</definedName>
    <definedName name="SF8E" localSheetId="4">#REF!</definedName>
    <definedName name="SF8E">#REF!</definedName>
    <definedName name="SF8F" localSheetId="4">#REF!</definedName>
    <definedName name="SF8F">#REF!</definedName>
    <definedName name="SF9A" localSheetId="4">#REF!</definedName>
    <definedName name="SF9A">#REF!</definedName>
    <definedName name="SF9B" localSheetId="4">#REF!</definedName>
    <definedName name="SF9B">#REF!</definedName>
    <definedName name="SF9C" localSheetId="4">#REF!</definedName>
    <definedName name="SF9C">#REF!</definedName>
    <definedName name="SF9D" localSheetId="4">#REF!</definedName>
    <definedName name="SF9D">#REF!</definedName>
    <definedName name="SF9E" localSheetId="4">#REF!</definedName>
    <definedName name="SF9E">#REF!</definedName>
    <definedName name="SF9F" localSheetId="4">#REF!</definedName>
    <definedName name="SF9F">#REF!</definedName>
    <definedName name="SFG13F" localSheetId="4">#REF!</definedName>
    <definedName name="SFG13F">#REF!</definedName>
    <definedName name="SG" localSheetId="4">#REF!</definedName>
    <definedName name="SG">#REF!</definedName>
    <definedName name="SG10A" localSheetId="4">#REF!</definedName>
    <definedName name="SG10A">#REF!</definedName>
    <definedName name="SG10B" localSheetId="4">#REF!</definedName>
    <definedName name="SG10B">#REF!</definedName>
    <definedName name="SG10C" localSheetId="4">#REF!</definedName>
    <definedName name="SG10C">#REF!</definedName>
    <definedName name="SG10D" localSheetId="4">#REF!</definedName>
    <definedName name="SG10D">#REF!</definedName>
    <definedName name="SG10E" localSheetId="4">#REF!</definedName>
    <definedName name="SG10E">#REF!</definedName>
    <definedName name="SG10F" localSheetId="4">#REF!</definedName>
    <definedName name="SG10F">#REF!</definedName>
    <definedName name="SG11A" localSheetId="4">#REF!</definedName>
    <definedName name="SG11A">#REF!</definedName>
    <definedName name="SG11B" localSheetId="4">#REF!</definedName>
    <definedName name="SG11B">#REF!</definedName>
    <definedName name="SG11C" localSheetId="4">#REF!</definedName>
    <definedName name="SG11C">#REF!</definedName>
    <definedName name="SG11D" localSheetId="4">#REF!</definedName>
    <definedName name="SG11D">#REF!</definedName>
    <definedName name="SG11E" localSheetId="4">#REF!</definedName>
    <definedName name="SG11E">#REF!</definedName>
    <definedName name="SG11F" localSheetId="4">#REF!</definedName>
    <definedName name="SG11F">#REF!</definedName>
    <definedName name="SG12A" localSheetId="4">#REF!</definedName>
    <definedName name="SG12A">#REF!</definedName>
    <definedName name="SG12B" localSheetId="4">#REF!</definedName>
    <definedName name="SG12B">#REF!</definedName>
    <definedName name="SG12C" localSheetId="4">#REF!</definedName>
    <definedName name="SG12C">#REF!</definedName>
    <definedName name="SG12D" localSheetId="4">#REF!</definedName>
    <definedName name="SG12D">#REF!</definedName>
    <definedName name="SG12E" localSheetId="4">#REF!</definedName>
    <definedName name="SG12E">#REF!</definedName>
    <definedName name="SG12F" localSheetId="4">#REF!</definedName>
    <definedName name="SG12F">#REF!</definedName>
    <definedName name="SG1A" localSheetId="4">#REF!</definedName>
    <definedName name="SG1A">#REF!</definedName>
    <definedName name="SG1B" localSheetId="4">#REF!</definedName>
    <definedName name="SG1B">#REF!</definedName>
    <definedName name="SG1C" localSheetId="4">#REF!</definedName>
    <definedName name="SG1C">#REF!</definedName>
    <definedName name="SG1D" localSheetId="4">#REF!</definedName>
    <definedName name="SG1D">#REF!</definedName>
    <definedName name="SG1E" localSheetId="4">#REF!</definedName>
    <definedName name="SG1E">#REF!</definedName>
    <definedName name="SG1F" localSheetId="4">#REF!</definedName>
    <definedName name="SG1F">#REF!</definedName>
    <definedName name="SG2A" localSheetId="4">#REF!</definedName>
    <definedName name="SG2A">#REF!</definedName>
    <definedName name="SG2B" localSheetId="4">#REF!</definedName>
    <definedName name="SG2B">#REF!</definedName>
    <definedName name="SG2C" localSheetId="4">#REF!</definedName>
    <definedName name="SG2C">#REF!</definedName>
    <definedName name="SG2D" localSheetId="4">#REF!</definedName>
    <definedName name="SG2D">#REF!</definedName>
    <definedName name="SG2E" localSheetId="4">#REF!</definedName>
    <definedName name="SG2E">#REF!</definedName>
    <definedName name="SG2F" localSheetId="4">#REF!</definedName>
    <definedName name="SG2F">#REF!</definedName>
    <definedName name="SG3A" localSheetId="4">#REF!</definedName>
    <definedName name="SG3A">#REF!</definedName>
    <definedName name="SG3B" localSheetId="4">#REF!</definedName>
    <definedName name="SG3B">#REF!</definedName>
    <definedName name="SG3C" localSheetId="4">#REF!</definedName>
    <definedName name="SG3C">#REF!</definedName>
    <definedName name="SG3D" localSheetId="4">#REF!</definedName>
    <definedName name="SG3D">#REF!</definedName>
    <definedName name="SG3E" localSheetId="4">#REF!</definedName>
    <definedName name="SG3E">#REF!</definedName>
    <definedName name="SG3F" localSheetId="4">#REF!</definedName>
    <definedName name="SG3F">#REF!</definedName>
    <definedName name="SG4A" localSheetId="4">#REF!</definedName>
    <definedName name="SG4A">#REF!</definedName>
    <definedName name="SG4B" localSheetId="4">#REF!</definedName>
    <definedName name="SG4B">#REF!</definedName>
    <definedName name="SG4C" localSheetId="4">#REF!</definedName>
    <definedName name="SG4C">#REF!</definedName>
    <definedName name="SG4D" localSheetId="4">#REF!</definedName>
    <definedName name="SG4D">#REF!</definedName>
    <definedName name="SG4E" localSheetId="4">#REF!</definedName>
    <definedName name="SG4E">#REF!</definedName>
    <definedName name="SG4F" localSheetId="4">#REF!</definedName>
    <definedName name="SG4F">#REF!</definedName>
    <definedName name="SG5A" localSheetId="4">#REF!</definedName>
    <definedName name="SG5A">#REF!</definedName>
    <definedName name="SG5B" localSheetId="4">#REF!</definedName>
    <definedName name="SG5B">#REF!</definedName>
    <definedName name="SG5C" localSheetId="4">#REF!</definedName>
    <definedName name="SG5C">#REF!</definedName>
    <definedName name="SG5D" localSheetId="4">#REF!</definedName>
    <definedName name="SG5D">#REF!</definedName>
    <definedName name="SG5E" localSheetId="4">#REF!</definedName>
    <definedName name="SG5E">#REF!</definedName>
    <definedName name="SG5F" localSheetId="4">#REF!</definedName>
    <definedName name="SG5F">#REF!</definedName>
    <definedName name="SG6A" localSheetId="4">#REF!</definedName>
    <definedName name="SG6A">#REF!</definedName>
    <definedName name="SG6B" localSheetId="4">#REF!</definedName>
    <definedName name="SG6B">#REF!</definedName>
    <definedName name="SG6C" localSheetId="4">#REF!</definedName>
    <definedName name="SG6C">#REF!</definedName>
    <definedName name="SG6D" localSheetId="4">#REF!</definedName>
    <definedName name="SG6D">#REF!</definedName>
    <definedName name="SG6E" localSheetId="4">#REF!</definedName>
    <definedName name="SG6E">#REF!</definedName>
    <definedName name="SG6F" localSheetId="4">#REF!</definedName>
    <definedName name="SG6F">#REF!</definedName>
    <definedName name="SG7A" localSheetId="4">#REF!</definedName>
    <definedName name="SG7A">#REF!</definedName>
    <definedName name="SG7B" localSheetId="4">#REF!</definedName>
    <definedName name="SG7B">#REF!</definedName>
    <definedName name="SG7C" localSheetId="4">#REF!</definedName>
    <definedName name="SG7C">#REF!</definedName>
    <definedName name="SG7D" localSheetId="4">#REF!</definedName>
    <definedName name="SG7D">#REF!</definedName>
    <definedName name="SG7E" localSheetId="4">#REF!</definedName>
    <definedName name="SG7E">#REF!</definedName>
    <definedName name="SG7F" localSheetId="4">#REF!</definedName>
    <definedName name="SG7F">#REF!</definedName>
    <definedName name="SG8A" localSheetId="4">#REF!</definedName>
    <definedName name="SG8A">#REF!</definedName>
    <definedName name="SG8B" localSheetId="4">#REF!</definedName>
    <definedName name="SG8B">#REF!</definedName>
    <definedName name="SG8C" localSheetId="4">#REF!</definedName>
    <definedName name="SG8C">#REF!</definedName>
    <definedName name="SG8D" localSheetId="4">#REF!</definedName>
    <definedName name="SG8D">#REF!</definedName>
    <definedName name="SG8E" localSheetId="4">#REF!</definedName>
    <definedName name="SG8E">#REF!</definedName>
    <definedName name="SG8F" localSheetId="4">#REF!</definedName>
    <definedName name="SG8F">#REF!</definedName>
    <definedName name="SG9A" localSheetId="4">#REF!</definedName>
    <definedName name="SG9A">#REF!</definedName>
    <definedName name="SG9B" localSheetId="4">#REF!</definedName>
    <definedName name="SG9B">#REF!</definedName>
    <definedName name="SG9C" localSheetId="4">#REF!</definedName>
    <definedName name="SG9C">#REF!</definedName>
    <definedName name="SG9D" localSheetId="4">#REF!</definedName>
    <definedName name="SG9D">#REF!</definedName>
    <definedName name="SG9E" localSheetId="4">#REF!</definedName>
    <definedName name="SG9E">#REF!</definedName>
    <definedName name="SG9F" localSheetId="4">#REF!</definedName>
    <definedName name="SG9F">#REF!</definedName>
    <definedName name="SH" localSheetId="4">#REF!</definedName>
    <definedName name="SH">#REF!</definedName>
    <definedName name="SH10A" localSheetId="4">#REF!</definedName>
    <definedName name="SH10A">#REF!</definedName>
    <definedName name="SH10B" localSheetId="4">#REF!</definedName>
    <definedName name="SH10B">#REF!</definedName>
    <definedName name="SH10C" localSheetId="4">#REF!</definedName>
    <definedName name="SH10C">#REF!</definedName>
    <definedName name="SH10D" localSheetId="4">#REF!</definedName>
    <definedName name="SH10D">#REF!</definedName>
    <definedName name="SH10E" localSheetId="4">#REF!</definedName>
    <definedName name="SH10E">#REF!</definedName>
    <definedName name="SH10F" localSheetId="4">#REF!</definedName>
    <definedName name="SH10F">#REF!</definedName>
    <definedName name="SH11A" localSheetId="4">#REF!</definedName>
    <definedName name="SH11A">#REF!</definedName>
    <definedName name="SH11B" localSheetId="4">#REF!</definedName>
    <definedName name="SH11B">#REF!</definedName>
    <definedName name="SH11C" localSheetId="4">#REF!</definedName>
    <definedName name="SH11C">#REF!</definedName>
    <definedName name="SH11D" localSheetId="4">#REF!</definedName>
    <definedName name="SH11D">#REF!</definedName>
    <definedName name="SH11E" localSheetId="4">#REF!</definedName>
    <definedName name="SH11E">#REF!</definedName>
    <definedName name="SH11F" localSheetId="4">#REF!</definedName>
    <definedName name="SH11F">#REF!</definedName>
    <definedName name="SH12A" localSheetId="4">#REF!</definedName>
    <definedName name="SH12A">#REF!</definedName>
    <definedName name="SH12B" localSheetId="4">#REF!</definedName>
    <definedName name="SH12B">#REF!</definedName>
    <definedName name="SH12C" localSheetId="4">#REF!</definedName>
    <definedName name="SH12C">#REF!</definedName>
    <definedName name="SH12D" localSheetId="4">#REF!</definedName>
    <definedName name="SH12D">#REF!</definedName>
    <definedName name="SH12E" localSheetId="4">#REF!</definedName>
    <definedName name="SH12E">#REF!</definedName>
    <definedName name="SH12F" localSheetId="4">#REF!</definedName>
    <definedName name="SH12F">#REF!</definedName>
    <definedName name="SH13A" localSheetId="4">#REF!</definedName>
    <definedName name="SH13A">#REF!</definedName>
    <definedName name="SH13B" localSheetId="4">#REF!</definedName>
    <definedName name="SH13B">#REF!</definedName>
    <definedName name="SH13C" localSheetId="4">#REF!</definedName>
    <definedName name="SH13C">#REF!</definedName>
    <definedName name="SH13D" localSheetId="4">#REF!</definedName>
    <definedName name="SH13D">#REF!</definedName>
    <definedName name="SH13E" localSheetId="4">#REF!</definedName>
    <definedName name="SH13E">#REF!</definedName>
    <definedName name="SH13F" localSheetId="4">#REF!</definedName>
    <definedName name="SH13F">#REF!</definedName>
    <definedName name="SH14A" localSheetId="4">#REF!</definedName>
    <definedName name="SH14A">#REF!</definedName>
    <definedName name="SH14B" localSheetId="4">#REF!</definedName>
    <definedName name="SH14B">#REF!</definedName>
    <definedName name="SH14C" localSheetId="4">#REF!</definedName>
    <definedName name="SH14C">#REF!</definedName>
    <definedName name="SH14D" localSheetId="4">#REF!</definedName>
    <definedName name="SH14D">#REF!</definedName>
    <definedName name="SH14E" localSheetId="4">#REF!</definedName>
    <definedName name="SH14E">#REF!</definedName>
    <definedName name="SH14F" localSheetId="4">#REF!</definedName>
    <definedName name="SH14F">#REF!</definedName>
    <definedName name="SH15A" localSheetId="4">#REF!</definedName>
    <definedName name="SH15A">#REF!</definedName>
    <definedName name="SH15B" localSheetId="4">#REF!</definedName>
    <definedName name="SH15B">#REF!</definedName>
    <definedName name="SH15C" localSheetId="4">#REF!</definedName>
    <definedName name="SH15C">#REF!</definedName>
    <definedName name="SH15D" localSheetId="4">#REF!</definedName>
    <definedName name="SH15D">#REF!</definedName>
    <definedName name="SH15E" localSheetId="4">#REF!</definedName>
    <definedName name="SH15E">#REF!</definedName>
    <definedName name="SH15F" localSheetId="4">#REF!</definedName>
    <definedName name="SH15F">#REF!</definedName>
    <definedName name="SH16A" localSheetId="4">#REF!</definedName>
    <definedName name="SH16A">#REF!</definedName>
    <definedName name="SH16B" localSheetId="4">#REF!</definedName>
    <definedName name="SH16B">#REF!</definedName>
    <definedName name="SH16C" localSheetId="4">#REF!</definedName>
    <definedName name="SH16C">#REF!</definedName>
    <definedName name="SH16D" localSheetId="4">#REF!</definedName>
    <definedName name="SH16D">#REF!</definedName>
    <definedName name="SH16E" localSheetId="4">#REF!</definedName>
    <definedName name="SH16E">#REF!</definedName>
    <definedName name="SH16F" localSheetId="4">#REF!</definedName>
    <definedName name="SH16F">#REF!</definedName>
    <definedName name="SH17A" localSheetId="4">#REF!</definedName>
    <definedName name="SH17A">#REF!</definedName>
    <definedName name="SH17B" localSheetId="4">#REF!</definedName>
    <definedName name="SH17B">#REF!</definedName>
    <definedName name="SH17C" localSheetId="4">#REF!</definedName>
    <definedName name="SH17C">#REF!</definedName>
    <definedName name="SH17D" localSheetId="4">#REF!</definedName>
    <definedName name="SH17D">#REF!</definedName>
    <definedName name="SH17E" localSheetId="4">#REF!</definedName>
    <definedName name="SH17E">#REF!</definedName>
    <definedName name="SH17F" localSheetId="4">#REF!</definedName>
    <definedName name="SH17F">#REF!</definedName>
    <definedName name="SH18A" localSheetId="4">#REF!</definedName>
    <definedName name="SH18A">#REF!</definedName>
    <definedName name="SH18B" localSheetId="4">#REF!</definedName>
    <definedName name="SH18B">#REF!</definedName>
    <definedName name="SH18C" localSheetId="4">#REF!</definedName>
    <definedName name="SH18C">#REF!</definedName>
    <definedName name="SH18D" localSheetId="4">#REF!</definedName>
    <definedName name="SH18D">#REF!</definedName>
    <definedName name="SH18E" localSheetId="4">#REF!</definedName>
    <definedName name="SH18E">#REF!</definedName>
    <definedName name="SH18F" localSheetId="4">#REF!</definedName>
    <definedName name="SH18F">#REF!</definedName>
    <definedName name="SH19A" localSheetId="4">#REF!</definedName>
    <definedName name="SH19A">#REF!</definedName>
    <definedName name="SH19B" localSheetId="4">#REF!</definedName>
    <definedName name="SH19B">#REF!</definedName>
    <definedName name="SH19C" localSheetId="4">#REF!</definedName>
    <definedName name="SH19C">#REF!</definedName>
    <definedName name="SH19D" localSheetId="4">#REF!</definedName>
    <definedName name="SH19D">#REF!</definedName>
    <definedName name="SH19E" localSheetId="4">#REF!</definedName>
    <definedName name="SH19E">#REF!</definedName>
    <definedName name="SH19F" localSheetId="4">#REF!</definedName>
    <definedName name="SH19F">#REF!</definedName>
    <definedName name="SH1A" localSheetId="4">#REF!</definedName>
    <definedName name="SH1A">#REF!</definedName>
    <definedName name="SH1B" localSheetId="4">#REF!</definedName>
    <definedName name="SH1B">#REF!</definedName>
    <definedName name="SH1C" localSheetId="4">#REF!</definedName>
    <definedName name="SH1C">#REF!</definedName>
    <definedName name="SH1D" localSheetId="4">#REF!</definedName>
    <definedName name="SH1D">#REF!</definedName>
    <definedName name="SH1E" localSheetId="4">#REF!</definedName>
    <definedName name="SH1E">#REF!</definedName>
    <definedName name="SH1F" localSheetId="4">#REF!</definedName>
    <definedName name="SH1F">#REF!</definedName>
    <definedName name="SH20A" localSheetId="4">#REF!</definedName>
    <definedName name="SH20A">#REF!</definedName>
    <definedName name="SH20B" localSheetId="4">#REF!</definedName>
    <definedName name="SH20B">#REF!</definedName>
    <definedName name="SH20C" localSheetId="4">#REF!</definedName>
    <definedName name="SH20C">#REF!</definedName>
    <definedName name="SH20D" localSheetId="4">#REF!</definedName>
    <definedName name="SH20D">#REF!</definedName>
    <definedName name="SH20E" localSheetId="4">#REF!</definedName>
    <definedName name="SH20E">#REF!</definedName>
    <definedName name="SH20F" localSheetId="4">#REF!</definedName>
    <definedName name="SH20F">#REF!</definedName>
    <definedName name="SH21A" localSheetId="4">#REF!</definedName>
    <definedName name="SH21A">#REF!</definedName>
    <definedName name="SH21B" localSheetId="4">#REF!</definedName>
    <definedName name="SH21B">#REF!</definedName>
    <definedName name="SH21C" localSheetId="4">#REF!</definedName>
    <definedName name="SH21C">#REF!</definedName>
    <definedName name="SH21D" localSheetId="4">#REF!</definedName>
    <definedName name="SH21D">#REF!</definedName>
    <definedName name="SH21E" localSheetId="4">#REF!</definedName>
    <definedName name="SH21E">#REF!</definedName>
    <definedName name="SH21F" localSheetId="4">#REF!</definedName>
    <definedName name="SH21F">#REF!</definedName>
    <definedName name="SH22A" localSheetId="4">#REF!</definedName>
    <definedName name="SH22A">#REF!</definedName>
    <definedName name="SH22B" localSheetId="4">#REF!</definedName>
    <definedName name="SH22B">#REF!</definedName>
    <definedName name="SH22C" localSheetId="4">#REF!</definedName>
    <definedName name="SH22C">#REF!</definedName>
    <definedName name="SH22D" localSheetId="4">#REF!</definedName>
    <definedName name="SH22D">#REF!</definedName>
    <definedName name="SH22E" localSheetId="4">#REF!</definedName>
    <definedName name="SH22E">#REF!</definedName>
    <definedName name="SH22F" localSheetId="4">#REF!</definedName>
    <definedName name="SH22F">#REF!</definedName>
    <definedName name="SH23A" localSheetId="4">#REF!</definedName>
    <definedName name="SH23A">#REF!</definedName>
    <definedName name="SH23B" localSheetId="4">#REF!</definedName>
    <definedName name="SH23B">#REF!</definedName>
    <definedName name="SH23C" localSheetId="4">#REF!</definedName>
    <definedName name="SH23C">#REF!</definedName>
    <definedName name="SH23D" localSheetId="4">#REF!</definedName>
    <definedName name="SH23D">#REF!</definedName>
    <definedName name="SH23E" localSheetId="4">#REF!</definedName>
    <definedName name="SH23E">#REF!</definedName>
    <definedName name="SH23F" localSheetId="4">#REF!</definedName>
    <definedName name="SH23F">#REF!</definedName>
    <definedName name="SH24A" localSheetId="4">#REF!</definedName>
    <definedName name="SH24A">#REF!</definedName>
    <definedName name="SH24B" localSheetId="4">#REF!</definedName>
    <definedName name="SH24B">#REF!</definedName>
    <definedName name="SH24C" localSheetId="4">#REF!</definedName>
    <definedName name="SH24C">#REF!</definedName>
    <definedName name="SH24D" localSheetId="4">#REF!</definedName>
    <definedName name="SH24D">#REF!</definedName>
    <definedName name="SH24E" localSheetId="4">#REF!</definedName>
    <definedName name="SH24E">#REF!</definedName>
    <definedName name="SH24F" localSheetId="4">#REF!</definedName>
    <definedName name="SH24F">#REF!</definedName>
    <definedName name="SH25A" localSheetId="4">#REF!</definedName>
    <definedName name="SH25A">#REF!</definedName>
    <definedName name="SH25B" localSheetId="4">#REF!</definedName>
    <definedName name="SH25B">#REF!</definedName>
    <definedName name="SH25C" localSheetId="4">#REF!</definedName>
    <definedName name="SH25C">#REF!</definedName>
    <definedName name="SH25D" localSheetId="4">#REF!</definedName>
    <definedName name="SH25D">#REF!</definedName>
    <definedName name="SH25E" localSheetId="4">#REF!</definedName>
    <definedName name="SH25E">#REF!</definedName>
    <definedName name="SH25F" localSheetId="4">#REF!</definedName>
    <definedName name="SH25F">#REF!</definedName>
    <definedName name="SH26A" localSheetId="4">#REF!</definedName>
    <definedName name="SH26A">#REF!</definedName>
    <definedName name="SH26B" localSheetId="4">#REF!</definedName>
    <definedName name="SH26B">#REF!</definedName>
    <definedName name="SH26C" localSheetId="4">#REF!</definedName>
    <definedName name="SH26C">#REF!</definedName>
    <definedName name="SH26D" localSheetId="4">#REF!</definedName>
    <definedName name="SH26D">#REF!</definedName>
    <definedName name="SH26E" localSheetId="4">#REF!</definedName>
    <definedName name="SH26E">#REF!</definedName>
    <definedName name="SH26F" localSheetId="4">#REF!</definedName>
    <definedName name="SH26F">#REF!</definedName>
    <definedName name="SH2A" localSheetId="4">#REF!</definedName>
    <definedName name="SH2A">#REF!</definedName>
    <definedName name="SH2B" localSheetId="4">#REF!</definedName>
    <definedName name="SH2B">#REF!</definedName>
    <definedName name="SH2C" localSheetId="4">#REF!</definedName>
    <definedName name="SH2C">#REF!</definedName>
    <definedName name="SH2D" localSheetId="4">#REF!</definedName>
    <definedName name="SH2D">#REF!</definedName>
    <definedName name="SH2E" localSheetId="4">#REF!</definedName>
    <definedName name="SH2E">#REF!</definedName>
    <definedName name="SH2F" localSheetId="4">#REF!</definedName>
    <definedName name="SH2F">#REF!</definedName>
    <definedName name="SH3A" localSheetId="4">#REF!</definedName>
    <definedName name="SH3A">#REF!</definedName>
    <definedName name="SH3B" localSheetId="4">#REF!</definedName>
    <definedName name="SH3B">#REF!</definedName>
    <definedName name="SH3C" localSheetId="4">#REF!</definedName>
    <definedName name="SH3C">#REF!</definedName>
    <definedName name="SH3D" localSheetId="4">#REF!</definedName>
    <definedName name="SH3D">#REF!</definedName>
    <definedName name="SH3E" localSheetId="4">#REF!</definedName>
    <definedName name="SH3E">#REF!</definedName>
    <definedName name="SH3F" localSheetId="4">#REF!</definedName>
    <definedName name="SH3F">#REF!</definedName>
    <definedName name="SH4A" localSheetId="4">#REF!</definedName>
    <definedName name="SH4A">#REF!</definedName>
    <definedName name="SH4B" localSheetId="4">#REF!</definedName>
    <definedName name="SH4B">#REF!</definedName>
    <definedName name="SH4C" localSheetId="4">#REF!</definedName>
    <definedName name="SH4C">#REF!</definedName>
    <definedName name="SH4D" localSheetId="4">#REF!</definedName>
    <definedName name="SH4D">#REF!</definedName>
    <definedName name="SH4E" localSheetId="4">#REF!</definedName>
    <definedName name="SH4E">#REF!</definedName>
    <definedName name="SH4F" localSheetId="4">#REF!</definedName>
    <definedName name="SH4F">#REF!</definedName>
    <definedName name="SH5A" localSheetId="4">#REF!</definedName>
    <definedName name="SH5A">#REF!</definedName>
    <definedName name="SH5B" localSheetId="4">#REF!</definedName>
    <definedName name="SH5B">#REF!</definedName>
    <definedName name="SH5C" localSheetId="4">#REF!</definedName>
    <definedName name="SH5C">#REF!</definedName>
    <definedName name="SH5D" localSheetId="4">#REF!</definedName>
    <definedName name="SH5D">#REF!</definedName>
    <definedName name="SH5E" localSheetId="4">#REF!</definedName>
    <definedName name="SH5E">#REF!</definedName>
    <definedName name="SH5F" localSheetId="4">#REF!</definedName>
    <definedName name="SH5F">#REF!</definedName>
    <definedName name="SH6A" localSheetId="4">#REF!</definedName>
    <definedName name="SH6A">#REF!</definedName>
    <definedName name="SH6B" localSheetId="4">#REF!</definedName>
    <definedName name="SH6B">#REF!</definedName>
    <definedName name="SH6C" localSheetId="4">#REF!</definedName>
    <definedName name="SH6C">#REF!</definedName>
    <definedName name="SH6D" localSheetId="4">#REF!</definedName>
    <definedName name="SH6D">#REF!</definedName>
    <definedName name="SH6E" localSheetId="4">#REF!</definedName>
    <definedName name="SH6E">#REF!</definedName>
    <definedName name="SH6F" localSheetId="4">#REF!</definedName>
    <definedName name="SH6F">#REF!</definedName>
    <definedName name="SH7A" localSheetId="4">#REF!</definedName>
    <definedName name="SH7A">#REF!</definedName>
    <definedName name="SH7B" localSheetId="4">#REF!</definedName>
    <definedName name="SH7B">#REF!</definedName>
    <definedName name="SH7C" localSheetId="4">#REF!</definedName>
    <definedName name="SH7C">#REF!</definedName>
    <definedName name="SH7D" localSheetId="4">#REF!</definedName>
    <definedName name="SH7D">#REF!</definedName>
    <definedName name="SH7E" localSheetId="4">#REF!</definedName>
    <definedName name="SH7E">#REF!</definedName>
    <definedName name="SH7F" localSheetId="4">#REF!</definedName>
    <definedName name="SH7F">#REF!</definedName>
    <definedName name="SH8A" localSheetId="4">#REF!</definedName>
    <definedName name="SH8A">#REF!</definedName>
    <definedName name="SH8B" localSheetId="4">#REF!</definedName>
    <definedName name="SH8B">#REF!</definedName>
    <definedName name="SH8C" localSheetId="4">#REF!</definedName>
    <definedName name="SH8C">#REF!</definedName>
    <definedName name="SH8D" localSheetId="4">#REF!</definedName>
    <definedName name="SH8D">#REF!</definedName>
    <definedName name="SH8E" localSheetId="4">#REF!</definedName>
    <definedName name="SH8E">#REF!</definedName>
    <definedName name="SH8F" localSheetId="4">#REF!</definedName>
    <definedName name="SH8F">#REF!</definedName>
    <definedName name="SH9A" localSheetId="4">#REF!</definedName>
    <definedName name="SH9A">#REF!</definedName>
    <definedName name="SH9B" localSheetId="4">#REF!</definedName>
    <definedName name="SH9B">#REF!</definedName>
    <definedName name="SH9C" localSheetId="4">#REF!</definedName>
    <definedName name="SH9C">#REF!</definedName>
    <definedName name="SH9D" localSheetId="4">#REF!</definedName>
    <definedName name="SH9D">#REF!</definedName>
    <definedName name="SH9E" localSheetId="4">#REF!</definedName>
    <definedName name="SH9E">#REF!</definedName>
    <definedName name="SH9F" localSheetId="4">#REF!</definedName>
    <definedName name="SH9F">#REF!</definedName>
    <definedName name="SI" localSheetId="4">#REF!</definedName>
    <definedName name="SI">#REF!</definedName>
    <definedName name="SI10A" localSheetId="4">#REF!</definedName>
    <definedName name="SI10A">#REF!</definedName>
    <definedName name="SI10B" localSheetId="4">#REF!</definedName>
    <definedName name="SI10B">#REF!</definedName>
    <definedName name="SI10C" localSheetId="4">#REF!</definedName>
    <definedName name="SI10C">#REF!</definedName>
    <definedName name="SI10D" localSheetId="4">#REF!</definedName>
    <definedName name="SI10D">#REF!</definedName>
    <definedName name="SI10E" localSheetId="4">#REF!</definedName>
    <definedName name="SI10E">#REF!</definedName>
    <definedName name="SI10F" localSheetId="4">#REF!</definedName>
    <definedName name="SI10F">#REF!</definedName>
    <definedName name="SI11A" localSheetId="4">#REF!</definedName>
    <definedName name="SI11A">#REF!</definedName>
    <definedName name="SI11B" localSheetId="4">#REF!</definedName>
    <definedName name="SI11B">#REF!</definedName>
    <definedName name="SI11C" localSheetId="4">#REF!</definedName>
    <definedName name="SI11C">#REF!</definedName>
    <definedName name="SI11D" localSheetId="4">#REF!</definedName>
    <definedName name="SI11D">#REF!</definedName>
    <definedName name="SI11E" localSheetId="4">#REF!</definedName>
    <definedName name="SI11E">#REF!</definedName>
    <definedName name="SI11F" localSheetId="4">#REF!</definedName>
    <definedName name="SI11F">#REF!</definedName>
    <definedName name="SI12A" localSheetId="4">#REF!</definedName>
    <definedName name="SI12A">#REF!</definedName>
    <definedName name="SI12B" localSheetId="4">#REF!</definedName>
    <definedName name="SI12B">#REF!</definedName>
    <definedName name="SI12C" localSheetId="4">#REF!</definedName>
    <definedName name="SI12C">#REF!</definedName>
    <definedName name="SI12D" localSheetId="4">#REF!</definedName>
    <definedName name="SI12D">#REF!</definedName>
    <definedName name="SI12E" localSheetId="4">#REF!</definedName>
    <definedName name="SI12E">#REF!</definedName>
    <definedName name="SI12F" localSheetId="4">#REF!</definedName>
    <definedName name="SI12F">#REF!</definedName>
    <definedName name="SI13A" localSheetId="4">#REF!</definedName>
    <definedName name="SI13A">#REF!</definedName>
    <definedName name="SI13B" localSheetId="4">#REF!</definedName>
    <definedName name="SI13B">#REF!</definedName>
    <definedName name="SI13C" localSheetId="4">#REF!</definedName>
    <definedName name="SI13C">#REF!</definedName>
    <definedName name="SI13D" localSheetId="4">#REF!</definedName>
    <definedName name="SI13D">#REF!</definedName>
    <definedName name="SI13E" localSheetId="4">#REF!</definedName>
    <definedName name="SI13E">#REF!</definedName>
    <definedName name="SI13F" localSheetId="4">#REF!</definedName>
    <definedName name="SI13F">#REF!</definedName>
    <definedName name="SI14A" localSheetId="4">#REF!</definedName>
    <definedName name="SI14A">#REF!</definedName>
    <definedName name="SI14B" localSheetId="4">#REF!</definedName>
    <definedName name="SI14B">#REF!</definedName>
    <definedName name="SI14C" localSheetId="4">#REF!</definedName>
    <definedName name="SI14C">#REF!</definedName>
    <definedName name="SI14D" localSheetId="4">#REF!</definedName>
    <definedName name="SI14D">#REF!</definedName>
    <definedName name="SI14E" localSheetId="4">#REF!</definedName>
    <definedName name="SI14E">#REF!</definedName>
    <definedName name="SI14F" localSheetId="4">#REF!</definedName>
    <definedName name="SI14F">#REF!</definedName>
    <definedName name="SI15A" localSheetId="4">#REF!</definedName>
    <definedName name="SI15A">#REF!</definedName>
    <definedName name="SI15B" localSheetId="4">#REF!</definedName>
    <definedName name="SI15B">#REF!</definedName>
    <definedName name="SI15C" localSheetId="4">#REF!</definedName>
    <definedName name="SI15C">#REF!</definedName>
    <definedName name="SI15D" localSheetId="4">#REF!</definedName>
    <definedName name="SI15D">#REF!</definedName>
    <definedName name="SI15E" localSheetId="4">#REF!</definedName>
    <definedName name="SI15E">#REF!</definedName>
    <definedName name="SI15F" localSheetId="4">#REF!</definedName>
    <definedName name="SI15F">#REF!</definedName>
    <definedName name="SI16A" localSheetId="4">#REF!</definedName>
    <definedName name="SI16A">#REF!</definedName>
    <definedName name="SI16B" localSheetId="4">#REF!</definedName>
    <definedName name="SI16B">#REF!</definedName>
    <definedName name="SI16C" localSheetId="4">#REF!</definedName>
    <definedName name="SI16C">#REF!</definedName>
    <definedName name="SI16D" localSheetId="4">#REF!</definedName>
    <definedName name="SI16D">#REF!</definedName>
    <definedName name="SI16E" localSheetId="4">#REF!</definedName>
    <definedName name="SI16E">#REF!</definedName>
    <definedName name="SI16F" localSheetId="4">#REF!</definedName>
    <definedName name="SI16F">#REF!</definedName>
    <definedName name="SI17A" localSheetId="4">#REF!</definedName>
    <definedName name="SI17A">#REF!</definedName>
    <definedName name="SI17B" localSheetId="4">#REF!</definedName>
    <definedName name="SI17B">#REF!</definedName>
    <definedName name="SI17C" localSheetId="4">#REF!</definedName>
    <definedName name="SI17C">#REF!</definedName>
    <definedName name="SI17D" localSheetId="4">#REF!</definedName>
    <definedName name="SI17D">#REF!</definedName>
    <definedName name="SI17E" localSheetId="4">#REF!</definedName>
    <definedName name="SI17E">#REF!</definedName>
    <definedName name="SI17F" localSheetId="4">#REF!</definedName>
    <definedName name="SI17F">#REF!</definedName>
    <definedName name="SI18A" localSheetId="4">#REF!</definedName>
    <definedName name="SI18A">#REF!</definedName>
    <definedName name="SI18B" localSheetId="4">#REF!</definedName>
    <definedName name="SI18B">#REF!</definedName>
    <definedName name="SI18C" localSheetId="4">#REF!</definedName>
    <definedName name="SI18C">#REF!</definedName>
    <definedName name="SI18D" localSheetId="4">#REF!</definedName>
    <definedName name="SI18D">#REF!</definedName>
    <definedName name="SI18E" localSheetId="4">#REF!</definedName>
    <definedName name="SI18E">#REF!</definedName>
    <definedName name="SI18F" localSheetId="4">#REF!</definedName>
    <definedName name="SI18F">#REF!</definedName>
    <definedName name="SI19A" localSheetId="4">#REF!</definedName>
    <definedName name="SI19A">#REF!</definedName>
    <definedName name="SI19B" localSheetId="4">#REF!</definedName>
    <definedName name="SI19B">#REF!</definedName>
    <definedName name="SI19C" localSheetId="4">#REF!</definedName>
    <definedName name="SI19C">#REF!</definedName>
    <definedName name="SI19D" localSheetId="4">#REF!</definedName>
    <definedName name="SI19D">#REF!</definedName>
    <definedName name="SI19E" localSheetId="4">#REF!</definedName>
    <definedName name="SI19E">#REF!</definedName>
    <definedName name="SI19F" localSheetId="4">#REF!</definedName>
    <definedName name="SI19F">#REF!</definedName>
    <definedName name="SI1A" localSheetId="4">#REF!</definedName>
    <definedName name="SI1A">#REF!</definedName>
    <definedName name="SI1B" localSheetId="4">#REF!</definedName>
    <definedName name="SI1B">#REF!</definedName>
    <definedName name="SI1C" localSheetId="4">#REF!</definedName>
    <definedName name="SI1C">#REF!</definedName>
    <definedName name="SI1D" localSheetId="4">#REF!</definedName>
    <definedName name="SI1D">#REF!</definedName>
    <definedName name="SI1E" localSheetId="4">#REF!</definedName>
    <definedName name="SI1E">#REF!</definedName>
    <definedName name="SI1F" localSheetId="4">#REF!</definedName>
    <definedName name="SI1F">#REF!</definedName>
    <definedName name="SI20A" localSheetId="4">#REF!</definedName>
    <definedName name="SI20A">#REF!</definedName>
    <definedName name="SI20B" localSheetId="4">#REF!</definedName>
    <definedName name="SI20B">#REF!</definedName>
    <definedName name="SI20C" localSheetId="4">#REF!</definedName>
    <definedName name="SI20C">#REF!</definedName>
    <definedName name="SI20D" localSheetId="4">#REF!</definedName>
    <definedName name="SI20D">#REF!</definedName>
    <definedName name="SI20E" localSheetId="4">#REF!</definedName>
    <definedName name="SI20E">#REF!</definedName>
    <definedName name="SI20F" localSheetId="4">#REF!</definedName>
    <definedName name="SI20F">#REF!</definedName>
    <definedName name="SI21A" localSheetId="4">#REF!</definedName>
    <definedName name="SI21A">#REF!</definedName>
    <definedName name="SI21B" localSheetId="4">#REF!</definedName>
    <definedName name="SI21B">#REF!</definedName>
    <definedName name="SI21C" localSheetId="4">#REF!</definedName>
    <definedName name="SI21C">#REF!</definedName>
    <definedName name="SI21D" localSheetId="4">#REF!</definedName>
    <definedName name="SI21D">#REF!</definedName>
    <definedName name="SI21E" localSheetId="4">#REF!</definedName>
    <definedName name="SI21E">#REF!</definedName>
    <definedName name="SI21F" localSheetId="4">#REF!</definedName>
    <definedName name="SI21F">#REF!</definedName>
    <definedName name="SI22A" localSheetId="4">#REF!</definedName>
    <definedName name="SI22A">#REF!</definedName>
    <definedName name="SI22B" localSheetId="4">#REF!</definedName>
    <definedName name="SI22B">#REF!</definedName>
    <definedName name="SI22D" localSheetId="4">#REF!</definedName>
    <definedName name="SI22D">#REF!</definedName>
    <definedName name="SI22E" localSheetId="4">#REF!</definedName>
    <definedName name="SI22E">#REF!</definedName>
    <definedName name="SI22F" localSheetId="4">#REF!</definedName>
    <definedName name="SI22F">#REF!</definedName>
    <definedName name="SI23A" localSheetId="4">#REF!</definedName>
    <definedName name="SI23A">#REF!</definedName>
    <definedName name="SI23B" localSheetId="4">#REF!</definedName>
    <definedName name="SI23B">#REF!</definedName>
    <definedName name="SI23C" localSheetId="4">#REF!</definedName>
    <definedName name="SI23C">#REF!</definedName>
    <definedName name="SI23D" localSheetId="4">#REF!</definedName>
    <definedName name="SI23D">#REF!</definedName>
    <definedName name="SI23E" localSheetId="4">#REF!</definedName>
    <definedName name="SI23E">#REF!</definedName>
    <definedName name="SI23F" localSheetId="4">#REF!</definedName>
    <definedName name="SI23F">#REF!</definedName>
    <definedName name="SI24A" localSheetId="4">#REF!</definedName>
    <definedName name="SI24A">#REF!</definedName>
    <definedName name="SI24B" localSheetId="4">#REF!</definedName>
    <definedName name="SI24B">#REF!</definedName>
    <definedName name="SI24C" localSheetId="4">#REF!</definedName>
    <definedName name="SI24C">#REF!</definedName>
    <definedName name="SI24D" localSheetId="4">#REF!</definedName>
    <definedName name="SI24D">#REF!</definedName>
    <definedName name="SI24E" localSheetId="4">#REF!</definedName>
    <definedName name="SI24E">#REF!</definedName>
    <definedName name="SI24F" localSheetId="4">#REF!</definedName>
    <definedName name="SI24F">#REF!</definedName>
    <definedName name="SI25A" localSheetId="4">#REF!</definedName>
    <definedName name="SI25A">#REF!</definedName>
    <definedName name="SI25B" localSheetId="4">#REF!</definedName>
    <definedName name="SI25B">#REF!</definedName>
    <definedName name="SI25C" localSheetId="4">#REF!</definedName>
    <definedName name="SI25C">#REF!</definedName>
    <definedName name="SI25D" localSheetId="4">#REF!</definedName>
    <definedName name="SI25D">#REF!</definedName>
    <definedName name="SI25E" localSheetId="4">#REF!</definedName>
    <definedName name="SI25E">#REF!</definedName>
    <definedName name="SI25F" localSheetId="4">#REF!</definedName>
    <definedName name="SI25F">#REF!</definedName>
    <definedName name="SI26A" localSheetId="4">#REF!</definedName>
    <definedName name="SI26A">#REF!</definedName>
    <definedName name="SI26B" localSheetId="4">#REF!</definedName>
    <definedName name="SI26B">#REF!</definedName>
    <definedName name="SI26C" localSheetId="4">#REF!</definedName>
    <definedName name="SI26C">#REF!</definedName>
    <definedName name="SI26D" localSheetId="4">#REF!</definedName>
    <definedName name="SI26D">#REF!</definedName>
    <definedName name="SI26E" localSheetId="4">#REF!</definedName>
    <definedName name="SI26E">#REF!</definedName>
    <definedName name="SI26F" localSheetId="4">#REF!</definedName>
    <definedName name="SI26F">#REF!</definedName>
    <definedName name="SI2A" localSheetId="4">#REF!</definedName>
    <definedName name="SI2A">#REF!</definedName>
    <definedName name="SI2B" localSheetId="4">#REF!</definedName>
    <definedName name="SI2B">#REF!</definedName>
    <definedName name="SI2C" localSheetId="4">#REF!</definedName>
    <definedName name="SI2C">#REF!</definedName>
    <definedName name="SI2D" localSheetId="4">#REF!</definedName>
    <definedName name="SI2D">#REF!</definedName>
    <definedName name="SI2E" localSheetId="4">#REF!</definedName>
    <definedName name="SI2E">#REF!</definedName>
    <definedName name="SI2F" localSheetId="4">#REF!</definedName>
    <definedName name="SI2F">#REF!</definedName>
    <definedName name="SI3A" localSheetId="4">#REF!</definedName>
    <definedName name="SI3A">#REF!</definedName>
    <definedName name="SI3B" localSheetId="4">#REF!</definedName>
    <definedName name="SI3B">#REF!</definedName>
    <definedName name="SI3C" localSheetId="4">#REF!</definedName>
    <definedName name="SI3C">#REF!</definedName>
    <definedName name="SI3D" localSheetId="4">#REF!</definedName>
    <definedName name="SI3D">#REF!</definedName>
    <definedName name="SI3E" localSheetId="4">#REF!</definedName>
    <definedName name="SI3E">#REF!</definedName>
    <definedName name="SI3F" localSheetId="4">#REF!</definedName>
    <definedName name="SI3F">#REF!</definedName>
    <definedName name="SI4A" localSheetId="4">#REF!</definedName>
    <definedName name="SI4A">#REF!</definedName>
    <definedName name="SI4B" localSheetId="4">#REF!</definedName>
    <definedName name="SI4B">#REF!</definedName>
    <definedName name="SI4C" localSheetId="4">#REF!</definedName>
    <definedName name="SI4C">#REF!</definedName>
    <definedName name="SI4D" localSheetId="4">#REF!</definedName>
    <definedName name="SI4D">#REF!</definedName>
    <definedName name="SI4E" localSheetId="4">#REF!</definedName>
    <definedName name="SI4E">#REF!</definedName>
    <definedName name="SI4F" localSheetId="4">#REF!</definedName>
    <definedName name="SI4F">#REF!</definedName>
    <definedName name="SI5A" localSheetId="4">#REF!</definedName>
    <definedName name="SI5A">#REF!</definedName>
    <definedName name="SI5B" localSheetId="4">#REF!</definedName>
    <definedName name="SI5B">#REF!</definedName>
    <definedName name="SI5C" localSheetId="4">#REF!</definedName>
    <definedName name="SI5C">#REF!</definedName>
    <definedName name="SI5D" localSheetId="4">#REF!</definedName>
    <definedName name="SI5D">#REF!</definedName>
    <definedName name="SI5E" localSheetId="4">#REF!</definedName>
    <definedName name="SI5E">#REF!</definedName>
    <definedName name="SI5F" localSheetId="4">#REF!</definedName>
    <definedName name="SI5F">#REF!</definedName>
    <definedName name="SI6A" localSheetId="4">#REF!</definedName>
    <definedName name="SI6A">#REF!</definedName>
    <definedName name="SI6B" localSheetId="4">#REF!</definedName>
    <definedName name="SI6B">#REF!</definedName>
    <definedName name="SI6C" localSheetId="4">#REF!</definedName>
    <definedName name="SI6C">#REF!</definedName>
    <definedName name="SI6D" localSheetId="4">#REF!</definedName>
    <definedName name="SI6D">#REF!</definedName>
    <definedName name="SI6E" localSheetId="4">#REF!</definedName>
    <definedName name="SI6E">#REF!</definedName>
    <definedName name="SI6F" localSheetId="4">#REF!</definedName>
    <definedName name="SI6F">#REF!</definedName>
    <definedName name="SI7A" localSheetId="4">#REF!</definedName>
    <definedName name="SI7A">#REF!</definedName>
    <definedName name="SI7B" localSheetId="4">#REF!</definedName>
    <definedName name="SI7B">#REF!</definedName>
    <definedName name="SI7C" localSheetId="4">#REF!</definedName>
    <definedName name="SI7C">#REF!</definedName>
    <definedName name="SI7D" localSheetId="4">#REF!</definedName>
    <definedName name="SI7D">#REF!</definedName>
    <definedName name="SI7E" localSheetId="4">#REF!</definedName>
    <definedName name="SI7E">#REF!</definedName>
    <definedName name="SI7F" localSheetId="4">#REF!</definedName>
    <definedName name="SI7F">#REF!</definedName>
    <definedName name="SI8A" localSheetId="4">#REF!</definedName>
    <definedName name="SI8A">#REF!</definedName>
    <definedName name="SI8B" localSheetId="4">#REF!</definedName>
    <definedName name="SI8B">#REF!</definedName>
    <definedName name="SI8C" localSheetId="4">#REF!</definedName>
    <definedName name="SI8C">#REF!</definedName>
    <definedName name="SI8D" localSheetId="4">#REF!</definedName>
    <definedName name="SI8D">#REF!</definedName>
    <definedName name="SI8E" localSheetId="4">#REF!</definedName>
    <definedName name="SI8E">#REF!</definedName>
    <definedName name="SI8F" localSheetId="4">#REF!</definedName>
    <definedName name="SI8F">#REF!</definedName>
    <definedName name="SI9A" localSheetId="4">#REF!</definedName>
    <definedName name="SI9A">#REF!</definedName>
    <definedName name="SI9B" localSheetId="4">#REF!</definedName>
    <definedName name="SI9B">#REF!</definedName>
    <definedName name="SI9C" localSheetId="4">#REF!</definedName>
    <definedName name="SI9C">#REF!</definedName>
    <definedName name="SI9D" localSheetId="4">#REF!</definedName>
    <definedName name="SI9D">#REF!</definedName>
    <definedName name="SI9E" localSheetId="4">#REF!</definedName>
    <definedName name="SI9E">#REF!</definedName>
    <definedName name="SI9F" localSheetId="4">#REF!</definedName>
    <definedName name="SI9F">#REF!</definedName>
    <definedName name="SJ" localSheetId="4">#REF!</definedName>
    <definedName name="SJ">#REF!</definedName>
    <definedName name="SJ10A" localSheetId="4">#REF!</definedName>
    <definedName name="SJ10A">#REF!</definedName>
    <definedName name="SJ10B" localSheetId="4">#REF!</definedName>
    <definedName name="SJ10B">#REF!</definedName>
    <definedName name="SJ10C" localSheetId="4">#REF!</definedName>
    <definedName name="SJ10C">#REF!</definedName>
    <definedName name="SJ10D" localSheetId="4">#REF!</definedName>
    <definedName name="SJ10D">#REF!</definedName>
    <definedName name="SJ10E" localSheetId="4">#REF!</definedName>
    <definedName name="SJ10E">#REF!</definedName>
    <definedName name="SJ10F" localSheetId="4">#REF!</definedName>
    <definedName name="SJ10F">#REF!</definedName>
    <definedName name="SJ11A" localSheetId="4">#REF!</definedName>
    <definedName name="SJ11A">#REF!</definedName>
    <definedName name="SJ11B" localSheetId="4">#REF!</definedName>
    <definedName name="SJ11B">#REF!</definedName>
    <definedName name="SJ11C" localSheetId="4">#REF!</definedName>
    <definedName name="SJ11C">#REF!</definedName>
    <definedName name="SJ11D" localSheetId="4">#REF!</definedName>
    <definedName name="SJ11D">#REF!</definedName>
    <definedName name="SJ11E" localSheetId="4">#REF!</definedName>
    <definedName name="SJ11E">#REF!</definedName>
    <definedName name="SJ11F" localSheetId="4">#REF!</definedName>
    <definedName name="SJ11F">#REF!</definedName>
    <definedName name="SJ12A" localSheetId="4">#REF!</definedName>
    <definedName name="SJ12A">#REF!</definedName>
    <definedName name="SJ12B" localSheetId="4">#REF!</definedName>
    <definedName name="SJ12B">#REF!</definedName>
    <definedName name="SJ12C" localSheetId="4">#REF!</definedName>
    <definedName name="SJ12C">#REF!</definedName>
    <definedName name="SJ12D" localSheetId="4">#REF!</definedName>
    <definedName name="SJ12D">#REF!</definedName>
    <definedName name="SJ12E" localSheetId="4">#REF!</definedName>
    <definedName name="SJ12E">#REF!</definedName>
    <definedName name="SJ12F" localSheetId="4">#REF!</definedName>
    <definedName name="SJ12F">#REF!</definedName>
    <definedName name="SJ13A" localSheetId="4">#REF!</definedName>
    <definedName name="SJ13A">#REF!</definedName>
    <definedName name="SJ13B" localSheetId="4">#REF!</definedName>
    <definedName name="SJ13B">#REF!</definedName>
    <definedName name="SJ13C" localSheetId="4">#REF!</definedName>
    <definedName name="SJ13C">#REF!</definedName>
    <definedName name="SJ13D" localSheetId="4">#REF!</definedName>
    <definedName name="SJ13D">#REF!</definedName>
    <definedName name="SJ13E" localSheetId="4">#REF!</definedName>
    <definedName name="SJ13E">#REF!</definedName>
    <definedName name="SJ13F" localSheetId="4">#REF!</definedName>
    <definedName name="SJ13F">#REF!</definedName>
    <definedName name="SJ14A" localSheetId="4">#REF!</definedName>
    <definedName name="SJ14A">#REF!</definedName>
    <definedName name="SJ14B" localSheetId="4">#REF!</definedName>
    <definedName name="SJ14B">#REF!</definedName>
    <definedName name="SJ14C" localSheetId="4">#REF!</definedName>
    <definedName name="SJ14C">#REF!</definedName>
    <definedName name="SJ14D" localSheetId="4">#REF!</definedName>
    <definedName name="SJ14D">#REF!</definedName>
    <definedName name="SJ14E" localSheetId="4">#REF!</definedName>
    <definedName name="SJ14E">#REF!</definedName>
    <definedName name="SJ14F" localSheetId="4">#REF!</definedName>
    <definedName name="SJ14F">#REF!</definedName>
    <definedName name="SJ15A" localSheetId="4">#REF!</definedName>
    <definedName name="SJ15A">#REF!</definedName>
    <definedName name="SJ15B" localSheetId="4">#REF!</definedName>
    <definedName name="SJ15B">#REF!</definedName>
    <definedName name="SJ15C" localSheetId="4">#REF!</definedName>
    <definedName name="SJ15C">#REF!</definedName>
    <definedName name="SJ15D" localSheetId="4">#REF!</definedName>
    <definedName name="SJ15D">#REF!</definedName>
    <definedName name="SJ15E" localSheetId="4">#REF!</definedName>
    <definedName name="SJ15E">#REF!</definedName>
    <definedName name="SJ15F" localSheetId="4">#REF!</definedName>
    <definedName name="SJ15F">#REF!</definedName>
    <definedName name="SJ16A" localSheetId="4">#REF!</definedName>
    <definedName name="SJ16A">#REF!</definedName>
    <definedName name="SJ16B" localSheetId="4">#REF!</definedName>
    <definedName name="SJ16B">#REF!</definedName>
    <definedName name="SJ16C" localSheetId="4">#REF!</definedName>
    <definedName name="SJ16C">#REF!</definedName>
    <definedName name="SJ16D" localSheetId="4">#REF!</definedName>
    <definedName name="SJ16D">#REF!</definedName>
    <definedName name="SJ16E" localSheetId="4">#REF!</definedName>
    <definedName name="SJ16E">#REF!</definedName>
    <definedName name="SJ16F" localSheetId="4">#REF!</definedName>
    <definedName name="SJ16F">#REF!</definedName>
    <definedName name="SJ17A" localSheetId="4">#REF!</definedName>
    <definedName name="SJ17A">#REF!</definedName>
    <definedName name="SJ17B" localSheetId="4">#REF!</definedName>
    <definedName name="SJ17B">#REF!</definedName>
    <definedName name="SJ17C" localSheetId="4">#REF!</definedName>
    <definedName name="SJ17C">#REF!</definedName>
    <definedName name="SJ17D" localSheetId="4">#REF!</definedName>
    <definedName name="SJ17D">#REF!</definedName>
    <definedName name="SJ17E" localSheetId="4">#REF!</definedName>
    <definedName name="SJ17E">#REF!</definedName>
    <definedName name="SJ17F" localSheetId="4">#REF!</definedName>
    <definedName name="SJ17F">#REF!</definedName>
    <definedName name="SJ18A" localSheetId="4">#REF!</definedName>
    <definedName name="SJ18A">#REF!</definedName>
    <definedName name="SJ18B" localSheetId="4">#REF!</definedName>
    <definedName name="SJ18B">#REF!</definedName>
    <definedName name="SJ18C" localSheetId="4">#REF!</definedName>
    <definedName name="SJ18C">#REF!</definedName>
    <definedName name="SJ18D" localSheetId="4">#REF!</definedName>
    <definedName name="SJ18D">#REF!</definedName>
    <definedName name="SJ18E" localSheetId="4">#REF!</definedName>
    <definedName name="SJ18E">#REF!</definedName>
    <definedName name="SJ18F" localSheetId="4">#REF!</definedName>
    <definedName name="SJ18F">#REF!</definedName>
    <definedName name="SJ19A" localSheetId="4">#REF!</definedName>
    <definedName name="SJ19A">#REF!</definedName>
    <definedName name="SJ19B" localSheetId="4">#REF!</definedName>
    <definedName name="SJ19B">#REF!</definedName>
    <definedName name="SJ19C" localSheetId="4">#REF!</definedName>
    <definedName name="SJ19C">#REF!</definedName>
    <definedName name="SJ19D" localSheetId="4">#REF!</definedName>
    <definedName name="SJ19D">#REF!</definedName>
    <definedName name="SJ19E" localSheetId="4">#REF!</definedName>
    <definedName name="SJ19E">#REF!</definedName>
    <definedName name="SJ19F" localSheetId="4">#REF!</definedName>
    <definedName name="SJ19F">#REF!</definedName>
    <definedName name="SJ1A" localSheetId="4">#REF!</definedName>
    <definedName name="SJ1A">#REF!</definedName>
    <definedName name="SJ1B" localSheetId="4">#REF!</definedName>
    <definedName name="SJ1B">#REF!</definedName>
    <definedName name="SJ1C" localSheetId="4">#REF!</definedName>
    <definedName name="SJ1C">#REF!</definedName>
    <definedName name="SJ1D" localSheetId="4">#REF!</definedName>
    <definedName name="SJ1D">#REF!</definedName>
    <definedName name="SJ1E" localSheetId="4">#REF!</definedName>
    <definedName name="SJ1E">#REF!</definedName>
    <definedName name="SJ1F" localSheetId="4">#REF!</definedName>
    <definedName name="SJ1F">#REF!</definedName>
    <definedName name="SJ20A" localSheetId="4">#REF!</definedName>
    <definedName name="SJ20A">#REF!</definedName>
    <definedName name="SJ20B" localSheetId="4">#REF!</definedName>
    <definedName name="SJ20B">#REF!</definedName>
    <definedName name="SJ20C" localSheetId="4">#REF!</definedName>
    <definedName name="SJ20C">#REF!</definedName>
    <definedName name="SJ20D" localSheetId="4">#REF!</definedName>
    <definedName name="SJ20D">#REF!</definedName>
    <definedName name="SJ20E" localSheetId="4">#REF!</definedName>
    <definedName name="SJ20E">#REF!</definedName>
    <definedName name="SJ20F" localSheetId="4">#REF!</definedName>
    <definedName name="SJ20F">#REF!</definedName>
    <definedName name="SJ21A" localSheetId="4">#REF!</definedName>
    <definedName name="SJ21A">#REF!</definedName>
    <definedName name="SJ21B" localSheetId="4">#REF!</definedName>
    <definedName name="SJ21B">#REF!</definedName>
    <definedName name="SJ21C" localSheetId="4">#REF!</definedName>
    <definedName name="SJ21C">#REF!</definedName>
    <definedName name="SJ21D" localSheetId="4">#REF!</definedName>
    <definedName name="SJ21D">#REF!</definedName>
    <definedName name="SJ21E" localSheetId="4">#REF!</definedName>
    <definedName name="SJ21E">#REF!</definedName>
    <definedName name="SJ21F" localSheetId="4">#REF!</definedName>
    <definedName name="SJ21F">#REF!</definedName>
    <definedName name="SJ22A" localSheetId="4">#REF!</definedName>
    <definedName name="SJ22A">#REF!</definedName>
    <definedName name="SJ22B" localSheetId="4">#REF!</definedName>
    <definedName name="SJ22B">#REF!</definedName>
    <definedName name="SJ22C" localSheetId="4">#REF!</definedName>
    <definedName name="SJ22C">#REF!</definedName>
    <definedName name="SJ22D" localSheetId="4">#REF!</definedName>
    <definedName name="SJ22D">#REF!</definedName>
    <definedName name="SJ22E" localSheetId="4">#REF!</definedName>
    <definedName name="SJ22E">#REF!</definedName>
    <definedName name="SJ22F" localSheetId="4">#REF!</definedName>
    <definedName name="SJ22F">#REF!</definedName>
    <definedName name="SJ23A" localSheetId="4">#REF!</definedName>
    <definedName name="SJ23A">#REF!</definedName>
    <definedName name="SJ23B" localSheetId="4">#REF!</definedName>
    <definedName name="SJ23B">#REF!</definedName>
    <definedName name="SJ23C" localSheetId="4">#REF!</definedName>
    <definedName name="SJ23C">#REF!</definedName>
    <definedName name="SJ23D" localSheetId="4">#REF!</definedName>
    <definedName name="SJ23D">#REF!</definedName>
    <definedName name="SJ23E" localSheetId="4">#REF!</definedName>
    <definedName name="SJ23E">#REF!</definedName>
    <definedName name="SJ23F" localSheetId="4">#REF!</definedName>
    <definedName name="SJ23F">#REF!</definedName>
    <definedName name="SJ24A" localSheetId="4">#REF!</definedName>
    <definedName name="SJ24A">#REF!</definedName>
    <definedName name="SJ24B" localSheetId="4">#REF!</definedName>
    <definedName name="SJ24B">#REF!</definedName>
    <definedName name="SJ24C" localSheetId="4">#REF!</definedName>
    <definedName name="SJ24C">#REF!</definedName>
    <definedName name="SJ24D" localSheetId="4">#REF!</definedName>
    <definedName name="SJ24D">#REF!</definedName>
    <definedName name="SJ24E" localSheetId="4">#REF!</definedName>
    <definedName name="SJ24E">#REF!</definedName>
    <definedName name="SJ24F" localSheetId="4">#REF!</definedName>
    <definedName name="SJ24F">#REF!</definedName>
    <definedName name="SJ25A" localSheetId="4">#REF!</definedName>
    <definedName name="SJ25A">#REF!</definedName>
    <definedName name="SJ25B" localSheetId="4">#REF!</definedName>
    <definedName name="SJ25B">#REF!</definedName>
    <definedName name="SJ25C" localSheetId="4">#REF!</definedName>
    <definedName name="SJ25C">#REF!</definedName>
    <definedName name="SJ25D" localSheetId="4">#REF!</definedName>
    <definedName name="SJ25D">#REF!</definedName>
    <definedName name="SJ25E" localSheetId="4">#REF!</definedName>
    <definedName name="SJ25E">#REF!</definedName>
    <definedName name="SJ25F" localSheetId="4">#REF!</definedName>
    <definedName name="SJ25F">#REF!</definedName>
    <definedName name="SJ26A" localSheetId="4">#REF!</definedName>
    <definedName name="SJ26A">#REF!</definedName>
    <definedName name="SJ26B" localSheetId="4">#REF!</definedName>
    <definedName name="SJ26B">#REF!</definedName>
    <definedName name="SJ26C" localSheetId="4">#REF!</definedName>
    <definedName name="SJ26C">#REF!</definedName>
    <definedName name="SJ26D" localSheetId="4">#REF!</definedName>
    <definedName name="SJ26D">#REF!</definedName>
    <definedName name="SJ26E" localSheetId="4">#REF!</definedName>
    <definedName name="SJ26E">#REF!</definedName>
    <definedName name="SJ26F" localSheetId="4">#REF!</definedName>
    <definedName name="SJ26F">#REF!</definedName>
    <definedName name="SJ2A" localSheetId="4">#REF!</definedName>
    <definedName name="SJ2A">#REF!</definedName>
    <definedName name="SJ2B" localSheetId="4">#REF!</definedName>
    <definedName name="SJ2B">#REF!</definedName>
    <definedName name="SJ2C" localSheetId="4">#REF!</definedName>
    <definedName name="SJ2C">#REF!</definedName>
    <definedName name="SJ2D" localSheetId="4">#REF!</definedName>
    <definedName name="SJ2D">#REF!</definedName>
    <definedName name="SJ2E" localSheetId="4">#REF!</definedName>
    <definedName name="SJ2E">#REF!</definedName>
    <definedName name="SJ2F" localSheetId="4">#REF!</definedName>
    <definedName name="SJ2F">#REF!</definedName>
    <definedName name="SJ3A" localSheetId="4">#REF!</definedName>
    <definedName name="SJ3A">#REF!</definedName>
    <definedName name="SJ3B" localSheetId="4">#REF!</definedName>
    <definedName name="SJ3B">#REF!</definedName>
    <definedName name="SJ3C" localSheetId="4">#REF!</definedName>
    <definedName name="SJ3C">#REF!</definedName>
    <definedName name="SJ3D" localSheetId="4">#REF!</definedName>
    <definedName name="SJ3D">#REF!</definedName>
    <definedName name="SJ3E" localSheetId="4">#REF!</definedName>
    <definedName name="SJ3E">#REF!</definedName>
    <definedName name="SJ3F" localSheetId="4">#REF!</definedName>
    <definedName name="SJ3F">#REF!</definedName>
    <definedName name="SJ4A" localSheetId="4">#REF!</definedName>
    <definedName name="SJ4A">#REF!</definedName>
    <definedName name="SJ4B" localSheetId="4">#REF!</definedName>
    <definedName name="SJ4B">#REF!</definedName>
    <definedName name="SJ4C" localSheetId="4">#REF!</definedName>
    <definedName name="SJ4C">#REF!</definedName>
    <definedName name="SJ4D" localSheetId="4">#REF!</definedName>
    <definedName name="SJ4D">#REF!</definedName>
    <definedName name="SJ4E" localSheetId="4">#REF!</definedName>
    <definedName name="SJ4E">#REF!</definedName>
    <definedName name="SJ4F" localSheetId="4">#REF!</definedName>
    <definedName name="SJ4F">#REF!</definedName>
    <definedName name="SJ5A" localSheetId="4">#REF!</definedName>
    <definedName name="SJ5A">#REF!</definedName>
    <definedName name="SJ5B" localSheetId="4">#REF!</definedName>
    <definedName name="SJ5B">#REF!</definedName>
    <definedName name="SJ5C" localSheetId="4">#REF!</definedName>
    <definedName name="SJ5C">#REF!</definedName>
    <definedName name="SJ5D" localSheetId="4">#REF!</definedName>
    <definedName name="SJ5D">#REF!</definedName>
    <definedName name="SJ5E" localSheetId="4">#REF!</definedName>
    <definedName name="SJ5E">#REF!</definedName>
    <definedName name="SJ5F" localSheetId="4">#REF!</definedName>
    <definedName name="SJ5F">#REF!</definedName>
    <definedName name="SJ6A" localSheetId="4">#REF!</definedName>
    <definedName name="SJ6A">#REF!</definedName>
    <definedName name="SJ6B" localSheetId="4">#REF!</definedName>
    <definedName name="SJ6B">#REF!</definedName>
    <definedName name="SJ6C" localSheetId="4">#REF!</definedName>
    <definedName name="SJ6C">#REF!</definedName>
    <definedName name="SJ6D" localSheetId="4">#REF!</definedName>
    <definedName name="SJ6D">#REF!</definedName>
    <definedName name="SJ6E" localSheetId="4">#REF!</definedName>
    <definedName name="SJ6E">#REF!</definedName>
    <definedName name="SJ6F" localSheetId="4">#REF!</definedName>
    <definedName name="SJ6F">#REF!</definedName>
    <definedName name="SJ7A" localSheetId="4">#REF!</definedName>
    <definedName name="SJ7A">#REF!</definedName>
    <definedName name="SJ7B" localSheetId="4">#REF!</definedName>
    <definedName name="SJ7B">#REF!</definedName>
    <definedName name="SJ7C" localSheetId="4">#REF!</definedName>
    <definedName name="SJ7C">#REF!</definedName>
    <definedName name="SJ7D" localSheetId="4">#REF!</definedName>
    <definedName name="SJ7D">#REF!</definedName>
    <definedName name="SJ7E" localSheetId="4">#REF!</definedName>
    <definedName name="SJ7E">#REF!</definedName>
    <definedName name="SJ7F" localSheetId="4">#REF!</definedName>
    <definedName name="SJ7F">#REF!</definedName>
    <definedName name="SJ8A" localSheetId="4">#REF!</definedName>
    <definedName name="SJ8A">#REF!</definedName>
    <definedName name="SJ8B" localSheetId="4">#REF!</definedName>
    <definedName name="SJ8B">#REF!</definedName>
    <definedName name="SJ8C" localSheetId="4">#REF!</definedName>
    <definedName name="SJ8C">#REF!</definedName>
    <definedName name="SJ8D" localSheetId="4">#REF!</definedName>
    <definedName name="SJ8D">#REF!</definedName>
    <definedName name="SJ8E" localSheetId="4">#REF!</definedName>
    <definedName name="SJ8E">#REF!</definedName>
    <definedName name="SJ8F" localSheetId="4">#REF!</definedName>
    <definedName name="SJ8F">#REF!</definedName>
    <definedName name="SJ9A" localSheetId="4">#REF!</definedName>
    <definedName name="SJ9A">#REF!</definedName>
    <definedName name="SJ9B" localSheetId="4">#REF!</definedName>
    <definedName name="SJ9B">#REF!</definedName>
    <definedName name="SJ9C" localSheetId="4">#REF!</definedName>
    <definedName name="SJ9C">#REF!</definedName>
    <definedName name="SJ9D" localSheetId="4">#REF!</definedName>
    <definedName name="SJ9D">#REF!</definedName>
    <definedName name="SJ9E" localSheetId="4">#REF!</definedName>
    <definedName name="SJ9E">#REF!</definedName>
    <definedName name="SJ9F" localSheetId="4">#REF!</definedName>
    <definedName name="SJ9F">#REF!</definedName>
    <definedName name="SK" localSheetId="4">#REF!</definedName>
    <definedName name="SK">#REF!</definedName>
    <definedName name="SK10A" localSheetId="4">#REF!</definedName>
    <definedName name="SK10A">#REF!</definedName>
    <definedName name="SK10B" localSheetId="4">#REF!</definedName>
    <definedName name="SK10B">#REF!</definedName>
    <definedName name="SK10C" localSheetId="4">#REF!</definedName>
    <definedName name="SK10C">#REF!</definedName>
    <definedName name="SK10D" localSheetId="4">#REF!</definedName>
    <definedName name="SK10D">#REF!</definedName>
    <definedName name="SK10E" localSheetId="4">#REF!</definedName>
    <definedName name="SK10E">#REF!</definedName>
    <definedName name="SK10F" localSheetId="4">#REF!</definedName>
    <definedName name="SK10F">#REF!</definedName>
    <definedName name="SK11A" localSheetId="4">#REF!</definedName>
    <definedName name="SK11A">#REF!</definedName>
    <definedName name="SK11B" localSheetId="4">#REF!</definedName>
    <definedName name="SK11B">#REF!</definedName>
    <definedName name="SK11C" localSheetId="4">#REF!</definedName>
    <definedName name="SK11C">#REF!</definedName>
    <definedName name="SK11D" localSheetId="4">#REF!</definedName>
    <definedName name="SK11D">#REF!</definedName>
    <definedName name="SK11E" localSheetId="4">#REF!</definedName>
    <definedName name="SK11E">#REF!</definedName>
    <definedName name="SK11F" localSheetId="4">#REF!</definedName>
    <definedName name="SK11F">#REF!</definedName>
    <definedName name="SK12A" localSheetId="4">#REF!</definedName>
    <definedName name="SK12A">#REF!</definedName>
    <definedName name="SK12B" localSheetId="4">#REF!</definedName>
    <definedName name="SK12B">#REF!</definedName>
    <definedName name="SK12C" localSheetId="4">#REF!</definedName>
    <definedName name="SK12C">#REF!</definedName>
    <definedName name="SK12D" localSheetId="4">#REF!</definedName>
    <definedName name="SK12D">#REF!</definedName>
    <definedName name="SK12E" localSheetId="4">#REF!</definedName>
    <definedName name="SK12E">#REF!</definedName>
    <definedName name="SK12F" localSheetId="4">#REF!</definedName>
    <definedName name="SK12F">#REF!</definedName>
    <definedName name="SK13A" localSheetId="4">#REF!</definedName>
    <definedName name="SK13A">#REF!</definedName>
    <definedName name="SK13B" localSheetId="4">#REF!</definedName>
    <definedName name="SK13B">#REF!</definedName>
    <definedName name="SK13C" localSheetId="4">#REF!</definedName>
    <definedName name="SK13C">#REF!</definedName>
    <definedName name="SK13D" localSheetId="4">#REF!</definedName>
    <definedName name="SK13D">#REF!</definedName>
    <definedName name="SK13E" localSheetId="4">#REF!</definedName>
    <definedName name="SK13E">#REF!</definedName>
    <definedName name="SK13F" localSheetId="4">#REF!</definedName>
    <definedName name="SK13F">#REF!</definedName>
    <definedName name="SK14A" localSheetId="4">#REF!</definedName>
    <definedName name="SK14A">#REF!</definedName>
    <definedName name="SK14B" localSheetId="4">#REF!</definedName>
    <definedName name="SK14B">#REF!</definedName>
    <definedName name="SK14C" localSheetId="4">#REF!</definedName>
    <definedName name="SK14C">#REF!</definedName>
    <definedName name="SK14D" localSheetId="4">#REF!</definedName>
    <definedName name="SK14D">#REF!</definedName>
    <definedName name="SK14E" localSheetId="4">#REF!</definedName>
    <definedName name="SK14E">#REF!</definedName>
    <definedName name="SK14F" localSheetId="4">#REF!</definedName>
    <definedName name="SK14F">#REF!</definedName>
    <definedName name="SK15A" localSheetId="4">#REF!</definedName>
    <definedName name="SK15A">#REF!</definedName>
    <definedName name="SK15B" localSheetId="4">#REF!</definedName>
    <definedName name="SK15B">#REF!</definedName>
    <definedName name="SK15C" localSheetId="4">#REF!</definedName>
    <definedName name="SK15C">#REF!</definedName>
    <definedName name="SK15D" localSheetId="4">#REF!</definedName>
    <definedName name="SK15D">#REF!</definedName>
    <definedName name="SK15E" localSheetId="4">#REF!</definedName>
    <definedName name="SK15E">#REF!</definedName>
    <definedName name="SK15F" localSheetId="4">#REF!</definedName>
    <definedName name="SK15F">#REF!</definedName>
    <definedName name="SK16A" localSheetId="4">#REF!</definedName>
    <definedName name="SK16A">#REF!</definedName>
    <definedName name="SK16B" localSheetId="4">#REF!</definedName>
    <definedName name="SK16B">#REF!</definedName>
    <definedName name="SK16C" localSheetId="4">#REF!</definedName>
    <definedName name="SK16C">#REF!</definedName>
    <definedName name="SK16D" localSheetId="4">#REF!</definedName>
    <definedName name="SK16D">#REF!</definedName>
    <definedName name="SK16E" localSheetId="4">#REF!</definedName>
    <definedName name="SK16E">#REF!</definedName>
    <definedName name="SK16F" localSheetId="4">#REF!</definedName>
    <definedName name="SK16F">#REF!</definedName>
    <definedName name="SK17A" localSheetId="4">#REF!</definedName>
    <definedName name="SK17A">#REF!</definedName>
    <definedName name="SK17B" localSheetId="4">#REF!</definedName>
    <definedName name="SK17B">#REF!</definedName>
    <definedName name="SK17C" localSheetId="4">#REF!</definedName>
    <definedName name="SK17C">#REF!</definedName>
    <definedName name="SK17D" localSheetId="4">#REF!</definedName>
    <definedName name="SK17D">#REF!</definedName>
    <definedName name="SK17E" localSheetId="4">#REF!</definedName>
    <definedName name="SK17E">#REF!</definedName>
    <definedName name="SK17F" localSheetId="4">#REF!</definedName>
    <definedName name="SK17F">#REF!</definedName>
    <definedName name="SK18A" localSheetId="4">#REF!</definedName>
    <definedName name="SK18A">#REF!</definedName>
    <definedName name="SK18B" localSheetId="4">#REF!</definedName>
    <definedName name="SK18B">#REF!</definedName>
    <definedName name="SK18C" localSheetId="4">#REF!</definedName>
    <definedName name="SK18C">#REF!</definedName>
    <definedName name="SK18D" localSheetId="4">#REF!</definedName>
    <definedName name="SK18D">#REF!</definedName>
    <definedName name="SK18E" localSheetId="4">#REF!</definedName>
    <definedName name="SK18E">#REF!</definedName>
    <definedName name="SK18F" localSheetId="4">#REF!</definedName>
    <definedName name="SK18F">#REF!</definedName>
    <definedName name="SK19A" localSheetId="4">#REF!</definedName>
    <definedName name="SK19A">#REF!</definedName>
    <definedName name="SK19B" localSheetId="4">#REF!</definedName>
    <definedName name="SK19B">#REF!</definedName>
    <definedName name="SK19C" localSheetId="4">#REF!</definedName>
    <definedName name="SK19C">#REF!</definedName>
    <definedName name="SK19D" localSheetId="4">#REF!</definedName>
    <definedName name="SK19D">#REF!</definedName>
    <definedName name="SK19E" localSheetId="4">#REF!</definedName>
    <definedName name="SK19E">#REF!</definedName>
    <definedName name="SK19F" localSheetId="4">#REF!</definedName>
    <definedName name="SK19F">#REF!</definedName>
    <definedName name="SK1A" localSheetId="4">#REF!</definedName>
    <definedName name="SK1A">#REF!</definedName>
    <definedName name="SK1B" localSheetId="4">#REF!</definedName>
    <definedName name="SK1B">#REF!</definedName>
    <definedName name="SK1C" localSheetId="4">#REF!</definedName>
    <definedName name="SK1C">#REF!</definedName>
    <definedName name="SK1D" localSheetId="4">#REF!</definedName>
    <definedName name="SK1D">#REF!</definedName>
    <definedName name="SK1E" localSheetId="4">#REF!</definedName>
    <definedName name="SK1E">#REF!</definedName>
    <definedName name="SK1F" localSheetId="4">#REF!</definedName>
    <definedName name="SK1F">#REF!</definedName>
    <definedName name="SK20A" localSheetId="4">#REF!</definedName>
    <definedName name="SK20A">#REF!</definedName>
    <definedName name="SK20B" localSheetId="4">#REF!</definedName>
    <definedName name="SK20B">#REF!</definedName>
    <definedName name="SK20C" localSheetId="4">#REF!</definedName>
    <definedName name="SK20C">#REF!</definedName>
    <definedName name="SK20D" localSheetId="4">#REF!</definedName>
    <definedName name="SK20D">#REF!</definedName>
    <definedName name="SK20E" localSheetId="4">#REF!</definedName>
    <definedName name="SK20E">#REF!</definedName>
    <definedName name="SK20F" localSheetId="4">#REF!</definedName>
    <definedName name="SK20F">#REF!</definedName>
    <definedName name="SK21A" localSheetId="4">#REF!</definedName>
    <definedName name="SK21A">#REF!</definedName>
    <definedName name="SK21B" localSheetId="4">#REF!</definedName>
    <definedName name="SK21B">#REF!</definedName>
    <definedName name="SK21C" localSheetId="4">#REF!</definedName>
    <definedName name="SK21C">#REF!</definedName>
    <definedName name="SK21D" localSheetId="4">#REF!</definedName>
    <definedName name="SK21D">#REF!</definedName>
    <definedName name="SK21E" localSheetId="4">#REF!</definedName>
    <definedName name="SK21E">#REF!</definedName>
    <definedName name="SK21F" localSheetId="4">#REF!</definedName>
    <definedName name="SK21F">#REF!</definedName>
    <definedName name="SK22A" localSheetId="4">#REF!</definedName>
    <definedName name="SK22A">#REF!</definedName>
    <definedName name="SK22B" localSheetId="4">#REF!</definedName>
    <definedName name="SK22B">#REF!</definedName>
    <definedName name="SK22C" localSheetId="4">#REF!</definedName>
    <definedName name="SK22C">#REF!</definedName>
    <definedName name="SK22D" localSheetId="4">#REF!</definedName>
    <definedName name="SK22D">#REF!</definedName>
    <definedName name="SK22E" localSheetId="4">#REF!</definedName>
    <definedName name="SK22E">#REF!</definedName>
    <definedName name="SK22F" localSheetId="4">#REF!</definedName>
    <definedName name="SK22F">#REF!</definedName>
    <definedName name="SK23A" localSheetId="4">#REF!</definedName>
    <definedName name="SK23A">#REF!</definedName>
    <definedName name="SK23B" localSheetId="4">#REF!</definedName>
    <definedName name="SK23B">#REF!</definedName>
    <definedName name="SK23C" localSheetId="4">#REF!</definedName>
    <definedName name="SK23C">#REF!</definedName>
    <definedName name="SK23D" localSheetId="4">#REF!</definedName>
    <definedName name="SK23D">#REF!</definedName>
    <definedName name="SK23E" localSheetId="4">#REF!</definedName>
    <definedName name="SK23E">#REF!</definedName>
    <definedName name="SK23F" localSheetId="4">#REF!</definedName>
    <definedName name="SK23F">#REF!</definedName>
    <definedName name="SK24A" localSheetId="4">#REF!</definedName>
    <definedName name="SK24A">#REF!</definedName>
    <definedName name="SK24B" localSheetId="4">#REF!</definedName>
    <definedName name="SK24B">#REF!</definedName>
    <definedName name="SK24C" localSheetId="4">#REF!</definedName>
    <definedName name="SK24C">#REF!</definedName>
    <definedName name="SK24D" localSheetId="4">#REF!</definedName>
    <definedName name="SK24D">#REF!</definedName>
    <definedName name="SK24E" localSheetId="4">#REF!</definedName>
    <definedName name="SK24E">#REF!</definedName>
    <definedName name="SK24F" localSheetId="4">#REF!</definedName>
    <definedName name="SK24F">#REF!</definedName>
    <definedName name="SK25A" localSheetId="4">#REF!</definedName>
    <definedName name="SK25A">#REF!</definedName>
    <definedName name="SK25B" localSheetId="4">#REF!</definedName>
    <definedName name="SK25B">#REF!</definedName>
    <definedName name="SK25C" localSheetId="4">#REF!</definedName>
    <definedName name="SK25C">#REF!</definedName>
    <definedName name="SK25D" localSheetId="4">#REF!</definedName>
    <definedName name="SK25D">#REF!</definedName>
    <definedName name="SK25E" localSheetId="4">#REF!</definedName>
    <definedName name="SK25E">#REF!</definedName>
    <definedName name="SK25F" localSheetId="4">#REF!</definedName>
    <definedName name="SK25F">#REF!</definedName>
    <definedName name="SK26A" localSheetId="4">#REF!</definedName>
    <definedName name="SK26A">#REF!</definedName>
    <definedName name="SK26B" localSheetId="4">#REF!</definedName>
    <definedName name="SK26B">#REF!</definedName>
    <definedName name="SK26C" localSheetId="4">#REF!</definedName>
    <definedName name="SK26C">#REF!</definedName>
    <definedName name="SK26D" localSheetId="4">#REF!</definedName>
    <definedName name="SK26D">#REF!</definedName>
    <definedName name="SK26E" localSheetId="4">#REF!</definedName>
    <definedName name="SK26E">#REF!</definedName>
    <definedName name="SK26F" localSheetId="4">#REF!</definedName>
    <definedName name="SK26F">#REF!</definedName>
    <definedName name="SK2A" localSheetId="4">#REF!</definedName>
    <definedName name="SK2A">#REF!</definedName>
    <definedName name="SK2B" localSheetId="4">#REF!</definedName>
    <definedName name="SK2B">#REF!</definedName>
    <definedName name="SK2C" localSheetId="4">#REF!</definedName>
    <definedName name="SK2C">#REF!</definedName>
    <definedName name="SK2D" localSheetId="4">#REF!</definedName>
    <definedName name="SK2D">#REF!</definedName>
    <definedName name="SK2E" localSheetId="4">#REF!</definedName>
    <definedName name="SK2E">#REF!</definedName>
    <definedName name="SK2F" localSheetId="4">#REF!</definedName>
    <definedName name="SK2F">#REF!</definedName>
    <definedName name="SK3A" localSheetId="4">#REF!</definedName>
    <definedName name="SK3A">#REF!</definedName>
    <definedName name="SK3B" localSheetId="4">#REF!</definedName>
    <definedName name="SK3B">#REF!</definedName>
    <definedName name="SK3C" localSheetId="4">#REF!</definedName>
    <definedName name="SK3C">#REF!</definedName>
    <definedName name="SK3D" localSheetId="4">#REF!</definedName>
    <definedName name="SK3D">#REF!</definedName>
    <definedName name="SK3E" localSheetId="4">#REF!</definedName>
    <definedName name="SK3E">#REF!</definedName>
    <definedName name="SK3F" localSheetId="4">#REF!</definedName>
    <definedName name="SK3F">#REF!</definedName>
    <definedName name="SK4A" localSheetId="4">#REF!</definedName>
    <definedName name="SK4A">#REF!</definedName>
    <definedName name="SK4B" localSheetId="4">#REF!</definedName>
    <definedName name="SK4B">#REF!</definedName>
    <definedName name="SK4C" localSheetId="4">#REF!</definedName>
    <definedName name="SK4C">#REF!</definedName>
    <definedName name="SK4D" localSheetId="4">#REF!</definedName>
    <definedName name="SK4D">#REF!</definedName>
    <definedName name="SK4E" localSheetId="4">#REF!</definedName>
    <definedName name="SK4E">#REF!</definedName>
    <definedName name="SK4F" localSheetId="4">#REF!</definedName>
    <definedName name="SK4F">#REF!</definedName>
    <definedName name="SK5A" localSheetId="4">#REF!</definedName>
    <definedName name="SK5A">#REF!</definedName>
    <definedName name="SK5B" localSheetId="4">#REF!</definedName>
    <definedName name="SK5B">#REF!</definedName>
    <definedName name="SK5C" localSheetId="4">#REF!</definedName>
    <definedName name="SK5C">#REF!</definedName>
    <definedName name="SK5D" localSheetId="4">#REF!</definedName>
    <definedName name="SK5D">#REF!</definedName>
    <definedName name="SK5E" localSheetId="4">#REF!</definedName>
    <definedName name="SK5E">#REF!</definedName>
    <definedName name="SK5F" localSheetId="4">#REF!</definedName>
    <definedName name="SK5F">#REF!</definedName>
    <definedName name="SK6A" localSheetId="4">#REF!</definedName>
    <definedName name="SK6A">#REF!</definedName>
    <definedName name="SK6B" localSheetId="4">#REF!</definedName>
    <definedName name="SK6B">#REF!</definedName>
    <definedName name="SK6C" localSheetId="4">#REF!</definedName>
    <definedName name="SK6C">#REF!</definedName>
    <definedName name="SK6D" localSheetId="4">#REF!</definedName>
    <definedName name="SK6D">#REF!</definedName>
    <definedName name="SK6E" localSheetId="4">#REF!</definedName>
    <definedName name="SK6E">#REF!</definedName>
    <definedName name="SK6F" localSheetId="4">#REF!</definedName>
    <definedName name="SK6F">#REF!</definedName>
    <definedName name="SK7A" localSheetId="4">#REF!</definedName>
    <definedName name="SK7A">#REF!</definedName>
    <definedName name="SK7B" localSheetId="4">#REF!</definedName>
    <definedName name="SK7B">#REF!</definedName>
    <definedName name="SK7C" localSheetId="4">#REF!</definedName>
    <definedName name="SK7C">#REF!</definedName>
    <definedName name="SK7D" localSheetId="4">#REF!</definedName>
    <definedName name="SK7D">#REF!</definedName>
    <definedName name="SK7E" localSheetId="4">#REF!</definedName>
    <definedName name="SK7E">#REF!</definedName>
    <definedName name="SK7F" localSheetId="4">#REF!</definedName>
    <definedName name="SK7F">#REF!</definedName>
    <definedName name="SK8A" localSheetId="4">#REF!</definedName>
    <definedName name="SK8A">#REF!</definedName>
    <definedName name="SK8B" localSheetId="4">#REF!</definedName>
    <definedName name="SK8B">#REF!</definedName>
    <definedName name="SK8C" localSheetId="4">#REF!</definedName>
    <definedName name="SK8C">#REF!</definedName>
    <definedName name="SK8D" localSheetId="4">#REF!</definedName>
    <definedName name="SK8D">#REF!</definedName>
    <definedName name="SK8E" localSheetId="4">#REF!</definedName>
    <definedName name="SK8E">#REF!</definedName>
    <definedName name="SK8F" localSheetId="4">#REF!</definedName>
    <definedName name="SK8F">#REF!</definedName>
    <definedName name="SK9A" localSheetId="4">#REF!</definedName>
    <definedName name="SK9A">#REF!</definedName>
    <definedName name="SK9B" localSheetId="4">#REF!</definedName>
    <definedName name="SK9B">#REF!</definedName>
    <definedName name="SK9C" localSheetId="4">#REF!</definedName>
    <definedName name="SK9C">#REF!</definedName>
    <definedName name="SK9D" localSheetId="4">#REF!</definedName>
    <definedName name="SK9D">#REF!</definedName>
    <definedName name="SK9E" localSheetId="4">#REF!</definedName>
    <definedName name="SK9E">#REF!</definedName>
    <definedName name="SK9F" localSheetId="4">#REF!</definedName>
    <definedName name="SK9F">#REF!</definedName>
    <definedName name="SL" localSheetId="4">#REF!</definedName>
    <definedName name="SL">#REF!</definedName>
    <definedName name="SL10A" localSheetId="4">#REF!</definedName>
    <definedName name="SL10A">#REF!</definedName>
    <definedName name="SL10B" localSheetId="4">#REF!</definedName>
    <definedName name="SL10B">#REF!</definedName>
    <definedName name="SL10C" localSheetId="4">#REF!</definedName>
    <definedName name="SL10C">#REF!</definedName>
    <definedName name="SL10D" localSheetId="4">#REF!</definedName>
    <definedName name="SL10D">#REF!</definedName>
    <definedName name="SL10E" localSheetId="4">#REF!</definedName>
    <definedName name="SL10E">#REF!</definedName>
    <definedName name="SL10F" localSheetId="4">#REF!</definedName>
    <definedName name="SL10F">#REF!</definedName>
    <definedName name="SL11A" localSheetId="4">#REF!</definedName>
    <definedName name="SL11A">#REF!</definedName>
    <definedName name="SL11B" localSheetId="4">#REF!</definedName>
    <definedName name="SL11B">#REF!</definedName>
    <definedName name="SL11C" localSheetId="4">#REF!</definedName>
    <definedName name="SL11C">#REF!</definedName>
    <definedName name="SL11D" localSheetId="4">#REF!</definedName>
    <definedName name="SL11D">#REF!</definedName>
    <definedName name="SL11E" localSheetId="4">#REF!</definedName>
    <definedName name="SL11E">#REF!</definedName>
    <definedName name="SL11F" localSheetId="4">#REF!</definedName>
    <definedName name="SL11F">#REF!</definedName>
    <definedName name="SL12A" localSheetId="4">#REF!</definedName>
    <definedName name="SL12A">#REF!</definedName>
    <definedName name="SL12B" localSheetId="4">#REF!</definedName>
    <definedName name="SL12B">#REF!</definedName>
    <definedName name="SL12C" localSheetId="4">#REF!</definedName>
    <definedName name="SL12C">#REF!</definedName>
    <definedName name="SL12D" localSheetId="4">#REF!</definedName>
    <definedName name="SL12D">#REF!</definedName>
    <definedName name="SL12E" localSheetId="4">#REF!</definedName>
    <definedName name="SL12E">#REF!</definedName>
    <definedName name="SL12F" localSheetId="4">#REF!</definedName>
    <definedName name="SL12F">#REF!</definedName>
    <definedName name="SL13A" localSheetId="4">#REF!</definedName>
    <definedName name="SL13A">#REF!</definedName>
    <definedName name="SL13B" localSheetId="4">#REF!</definedName>
    <definedName name="SL13B">#REF!</definedName>
    <definedName name="SL13C" localSheetId="4">#REF!</definedName>
    <definedName name="SL13C">#REF!</definedName>
    <definedName name="SL13D" localSheetId="4">#REF!</definedName>
    <definedName name="SL13D">#REF!</definedName>
    <definedName name="SL13E" localSheetId="4">#REF!</definedName>
    <definedName name="SL13E">#REF!</definedName>
    <definedName name="SL13F" localSheetId="4">#REF!</definedName>
    <definedName name="SL13F">#REF!</definedName>
    <definedName name="SL14A" localSheetId="4">#REF!</definedName>
    <definedName name="SL14A">#REF!</definedName>
    <definedName name="SL14B" localSheetId="4">#REF!</definedName>
    <definedName name="SL14B">#REF!</definedName>
    <definedName name="SL14C" localSheetId="4">#REF!</definedName>
    <definedName name="SL14C">#REF!</definedName>
    <definedName name="SL14D" localSheetId="4">#REF!</definedName>
    <definedName name="SL14D">#REF!</definedName>
    <definedName name="SL14E" localSheetId="4">#REF!</definedName>
    <definedName name="SL14E">#REF!</definedName>
    <definedName name="SL14F" localSheetId="4">#REF!</definedName>
    <definedName name="SL14F">#REF!</definedName>
    <definedName name="SL15A" localSheetId="4">#REF!</definedName>
    <definedName name="SL15A">#REF!</definedName>
    <definedName name="SL15B" localSheetId="4">#REF!</definedName>
    <definedName name="SL15B">#REF!</definedName>
    <definedName name="SL15C" localSheetId="4">#REF!</definedName>
    <definedName name="SL15C">#REF!</definedName>
    <definedName name="SL15D" localSheetId="4">#REF!</definedName>
    <definedName name="SL15D">#REF!</definedName>
    <definedName name="SL15E" localSheetId="4">#REF!</definedName>
    <definedName name="SL15E">#REF!</definedName>
    <definedName name="SL15F" localSheetId="4">#REF!</definedName>
    <definedName name="SL15F">#REF!</definedName>
    <definedName name="SL16A" localSheetId="4">#REF!</definedName>
    <definedName name="SL16A">#REF!</definedName>
    <definedName name="SL16B" localSheetId="4">#REF!</definedName>
    <definedName name="SL16B">#REF!</definedName>
    <definedName name="SL16C" localSheetId="4">#REF!</definedName>
    <definedName name="SL16C">#REF!</definedName>
    <definedName name="SL16D" localSheetId="4">#REF!</definedName>
    <definedName name="SL16D">#REF!</definedName>
    <definedName name="SL16E" localSheetId="4">#REF!</definedName>
    <definedName name="SL16E">#REF!</definedName>
    <definedName name="SL16F" localSheetId="4">#REF!</definedName>
    <definedName name="SL16F">#REF!</definedName>
    <definedName name="SL17A" localSheetId="4">#REF!</definedName>
    <definedName name="SL17A">#REF!</definedName>
    <definedName name="SL17B" localSheetId="4">#REF!</definedName>
    <definedName name="SL17B">#REF!</definedName>
    <definedName name="SL17C" localSheetId="4">#REF!</definedName>
    <definedName name="SL17C">#REF!</definedName>
    <definedName name="SL17D" localSheetId="4">#REF!</definedName>
    <definedName name="SL17D">#REF!</definedName>
    <definedName name="SL17E" localSheetId="4">#REF!</definedName>
    <definedName name="SL17E">#REF!</definedName>
    <definedName name="SL17F" localSheetId="4">#REF!</definedName>
    <definedName name="SL17F">#REF!</definedName>
    <definedName name="SL18A" localSheetId="4">#REF!</definedName>
    <definedName name="SL18A">#REF!</definedName>
    <definedName name="SL18B" localSheetId="4">#REF!</definedName>
    <definedName name="SL18B">#REF!</definedName>
    <definedName name="SL18C" localSheetId="4">#REF!</definedName>
    <definedName name="SL18C">#REF!</definedName>
    <definedName name="SL18D" localSheetId="4">#REF!</definedName>
    <definedName name="SL18D">#REF!</definedName>
    <definedName name="SL18E" localSheetId="4">#REF!</definedName>
    <definedName name="SL18E">#REF!</definedName>
    <definedName name="SL18F" localSheetId="4">#REF!</definedName>
    <definedName name="SL18F">#REF!</definedName>
    <definedName name="SL19A" localSheetId="4">#REF!</definedName>
    <definedName name="SL19A">#REF!</definedName>
    <definedName name="SL19B" localSheetId="4">#REF!</definedName>
    <definedName name="SL19B">#REF!</definedName>
    <definedName name="SL19C" localSheetId="4">#REF!</definedName>
    <definedName name="SL19C">#REF!</definedName>
    <definedName name="SL19D" localSheetId="4">#REF!</definedName>
    <definedName name="SL19D">#REF!</definedName>
    <definedName name="SL19E" localSheetId="4">#REF!</definedName>
    <definedName name="SL19E">#REF!</definedName>
    <definedName name="SL19F" localSheetId="4">#REF!</definedName>
    <definedName name="SL19F">#REF!</definedName>
    <definedName name="SL1A" localSheetId="4">#REF!</definedName>
    <definedName name="SL1A">#REF!</definedName>
    <definedName name="SL1B" localSheetId="4">#REF!</definedName>
    <definedName name="SL1B">#REF!</definedName>
    <definedName name="SL1C" localSheetId="4">#REF!</definedName>
    <definedName name="SL1C">#REF!</definedName>
    <definedName name="SL1D" localSheetId="4">#REF!</definedName>
    <definedName name="SL1D">#REF!</definedName>
    <definedName name="SL1E" localSheetId="4">#REF!</definedName>
    <definedName name="SL1E">#REF!</definedName>
    <definedName name="SL1F" localSheetId="4">#REF!</definedName>
    <definedName name="SL1F">#REF!</definedName>
    <definedName name="SL20A" localSheetId="4">#REF!</definedName>
    <definedName name="SL20A">#REF!</definedName>
    <definedName name="SL20B" localSheetId="4">#REF!</definedName>
    <definedName name="SL20B">#REF!</definedName>
    <definedName name="SL20C" localSheetId="4">#REF!</definedName>
    <definedName name="SL20C">#REF!</definedName>
    <definedName name="SL20D" localSheetId="4">#REF!</definedName>
    <definedName name="SL20D">#REF!</definedName>
    <definedName name="SL20E" localSheetId="4">#REF!</definedName>
    <definedName name="SL20E">#REF!</definedName>
    <definedName name="SL20F" localSheetId="4">#REF!</definedName>
    <definedName name="SL20F">#REF!</definedName>
    <definedName name="SL21A" localSheetId="4">#REF!</definedName>
    <definedName name="SL21A">#REF!</definedName>
    <definedName name="SL21B" localSheetId="4">#REF!</definedName>
    <definedName name="SL21B">#REF!</definedName>
    <definedName name="SL21C" localSheetId="4">#REF!</definedName>
    <definedName name="SL21C">#REF!</definedName>
    <definedName name="SL21D" localSheetId="4">#REF!</definedName>
    <definedName name="SL21D">#REF!</definedName>
    <definedName name="SL21E" localSheetId="4">#REF!</definedName>
    <definedName name="SL21E">#REF!</definedName>
    <definedName name="SL21F" localSheetId="4">#REF!</definedName>
    <definedName name="SL21F">#REF!</definedName>
    <definedName name="SL22A" localSheetId="4">#REF!</definedName>
    <definedName name="SL22A">#REF!</definedName>
    <definedName name="SL22B" localSheetId="4">#REF!</definedName>
    <definedName name="SL22B">#REF!</definedName>
    <definedName name="SL22C" localSheetId="4">#REF!</definedName>
    <definedName name="SL22C">#REF!</definedName>
    <definedName name="SL22D" localSheetId="4">#REF!</definedName>
    <definedName name="SL22D">#REF!</definedName>
    <definedName name="SL22E" localSheetId="4">#REF!</definedName>
    <definedName name="SL22E">#REF!</definedName>
    <definedName name="SL22F" localSheetId="4">#REF!</definedName>
    <definedName name="SL22F">#REF!</definedName>
    <definedName name="SL23A" localSheetId="4">#REF!</definedName>
    <definedName name="SL23A">#REF!</definedName>
    <definedName name="SL23B" localSheetId="4">#REF!</definedName>
    <definedName name="SL23B">#REF!</definedName>
    <definedName name="SL23C" localSheetId="4">#REF!</definedName>
    <definedName name="SL23C">#REF!</definedName>
    <definedName name="SL23D" localSheetId="4">#REF!</definedName>
    <definedName name="SL23D">#REF!</definedName>
    <definedName name="SL23E" localSheetId="4">#REF!</definedName>
    <definedName name="SL23E">#REF!</definedName>
    <definedName name="SL23F" localSheetId="4">#REF!</definedName>
    <definedName name="SL23F">#REF!</definedName>
    <definedName name="SL24A" localSheetId="4">#REF!</definedName>
    <definedName name="SL24A">#REF!</definedName>
    <definedName name="SL24B" localSheetId="4">#REF!</definedName>
    <definedName name="SL24B">#REF!</definedName>
    <definedName name="SL24C" localSheetId="4">#REF!</definedName>
    <definedName name="SL24C">#REF!</definedName>
    <definedName name="SL24D" localSheetId="4">#REF!</definedName>
    <definedName name="SL24D">#REF!</definedName>
    <definedName name="SL24E" localSheetId="4">#REF!</definedName>
    <definedName name="SL24E">#REF!</definedName>
    <definedName name="SL24F" localSheetId="4">#REF!</definedName>
    <definedName name="SL24F">#REF!</definedName>
    <definedName name="SL25A" localSheetId="4">#REF!</definedName>
    <definedName name="SL25A">#REF!</definedName>
    <definedName name="SL25B" localSheetId="4">#REF!</definedName>
    <definedName name="SL25B">#REF!</definedName>
    <definedName name="SL25C" localSheetId="4">#REF!</definedName>
    <definedName name="SL25C">#REF!</definedName>
    <definedName name="SL25D" localSheetId="4">#REF!</definedName>
    <definedName name="SL25D">#REF!</definedName>
    <definedName name="SL25E" localSheetId="4">#REF!</definedName>
    <definedName name="SL25E">#REF!</definedName>
    <definedName name="SL25F" localSheetId="4">#REF!</definedName>
    <definedName name="SL25F">#REF!</definedName>
    <definedName name="SL26A" localSheetId="4">#REF!</definedName>
    <definedName name="SL26A">#REF!</definedName>
    <definedName name="SL26B" localSheetId="4">#REF!</definedName>
    <definedName name="SL26B">#REF!</definedName>
    <definedName name="SL26C" localSheetId="4">#REF!</definedName>
    <definedName name="SL26C">#REF!</definedName>
    <definedName name="SL26D" localSheetId="4">#REF!</definedName>
    <definedName name="SL26D">#REF!</definedName>
    <definedName name="SL26E" localSheetId="4">#REF!</definedName>
    <definedName name="SL26E">#REF!</definedName>
    <definedName name="SL26F" localSheetId="4">#REF!</definedName>
    <definedName name="SL26F">#REF!</definedName>
    <definedName name="SL27A" localSheetId="4">#REF!</definedName>
    <definedName name="SL27A">#REF!</definedName>
    <definedName name="SL27B" localSheetId="4">#REF!</definedName>
    <definedName name="SL27B">#REF!</definedName>
    <definedName name="SL27C" localSheetId="4">#REF!</definedName>
    <definedName name="SL27C">#REF!</definedName>
    <definedName name="SL27D" localSheetId="4">#REF!</definedName>
    <definedName name="SL27D">#REF!</definedName>
    <definedName name="SL27E" localSheetId="4">#REF!</definedName>
    <definedName name="SL27E">#REF!</definedName>
    <definedName name="SL27F" localSheetId="4">#REF!</definedName>
    <definedName name="SL27F">#REF!</definedName>
    <definedName name="SL2A" localSheetId="4">#REF!</definedName>
    <definedName name="SL2A">#REF!</definedName>
    <definedName name="SL2B" localSheetId="4">#REF!</definedName>
    <definedName name="SL2B">#REF!</definedName>
    <definedName name="SL2C" localSheetId="4">#REF!</definedName>
    <definedName name="SL2C">#REF!</definedName>
    <definedName name="SL2D" localSheetId="4">#REF!</definedName>
    <definedName name="SL2D">#REF!</definedName>
    <definedName name="SL2E" localSheetId="4">#REF!</definedName>
    <definedName name="SL2E">#REF!</definedName>
    <definedName name="SL2F" localSheetId="4">#REF!</definedName>
    <definedName name="SL2F">#REF!</definedName>
    <definedName name="SL3A" localSheetId="4">#REF!</definedName>
    <definedName name="SL3A">#REF!</definedName>
    <definedName name="SL3B" localSheetId="4">#REF!</definedName>
    <definedName name="SL3B">#REF!</definedName>
    <definedName name="SL3C" localSheetId="4">#REF!</definedName>
    <definedName name="SL3C">#REF!</definedName>
    <definedName name="SL3D" localSheetId="4">#REF!</definedName>
    <definedName name="SL3D">#REF!</definedName>
    <definedName name="SL3E" localSheetId="4">#REF!</definedName>
    <definedName name="SL3E">#REF!</definedName>
    <definedName name="SL3F" localSheetId="4">#REF!</definedName>
    <definedName name="SL3F">#REF!</definedName>
    <definedName name="SL4A" localSheetId="4">#REF!</definedName>
    <definedName name="SL4A">#REF!</definedName>
    <definedName name="SL4B" localSheetId="4">#REF!</definedName>
    <definedName name="SL4B">#REF!</definedName>
    <definedName name="SL4C" localSheetId="4">#REF!</definedName>
    <definedName name="SL4C">#REF!</definedName>
    <definedName name="SL4D" localSheetId="4">#REF!</definedName>
    <definedName name="SL4D">#REF!</definedName>
    <definedName name="SL4E" localSheetId="4">#REF!</definedName>
    <definedName name="SL4E">#REF!</definedName>
    <definedName name="SL4F" localSheetId="4">#REF!</definedName>
    <definedName name="SL4F">#REF!</definedName>
    <definedName name="SL5A" localSheetId="4">#REF!</definedName>
    <definedName name="SL5A">#REF!</definedName>
    <definedName name="SL5B" localSheetId="4">#REF!</definedName>
    <definedName name="SL5B">#REF!</definedName>
    <definedName name="SL5C" localSheetId="4">#REF!</definedName>
    <definedName name="SL5C">#REF!</definedName>
    <definedName name="SL5D" localSheetId="4">#REF!</definedName>
    <definedName name="SL5D">#REF!</definedName>
    <definedName name="SL5E" localSheetId="4">#REF!</definedName>
    <definedName name="SL5E">#REF!</definedName>
    <definedName name="SL5F" localSheetId="4">#REF!</definedName>
    <definedName name="SL5F">#REF!</definedName>
    <definedName name="SL6A" localSheetId="4">#REF!</definedName>
    <definedName name="SL6A">#REF!</definedName>
    <definedName name="SL6B" localSheetId="4">#REF!</definedName>
    <definedName name="SL6B">#REF!</definedName>
    <definedName name="SL6C" localSheetId="4">#REF!</definedName>
    <definedName name="SL6C">#REF!</definedName>
    <definedName name="SL6D" localSheetId="4">#REF!</definedName>
    <definedName name="SL6D">#REF!</definedName>
    <definedName name="SL6E" localSheetId="4">#REF!</definedName>
    <definedName name="SL6E">#REF!</definedName>
    <definedName name="SL6F" localSheetId="4">#REF!</definedName>
    <definedName name="SL6F">#REF!</definedName>
    <definedName name="SL7A" localSheetId="4">#REF!</definedName>
    <definedName name="SL7A">#REF!</definedName>
    <definedName name="SL7B" localSheetId="4">#REF!</definedName>
    <definedName name="SL7B">#REF!</definedName>
    <definedName name="SL7C" localSheetId="4">#REF!</definedName>
    <definedName name="SL7C">#REF!</definedName>
    <definedName name="SL7D" localSheetId="4">#REF!</definedName>
    <definedName name="SL7D">#REF!</definedName>
    <definedName name="SL7E" localSheetId="4">#REF!</definedName>
    <definedName name="SL7E">#REF!</definedName>
    <definedName name="SL7F" localSheetId="4">#REF!</definedName>
    <definedName name="SL7F">#REF!</definedName>
    <definedName name="SL8A" localSheetId="4">#REF!</definedName>
    <definedName name="SL8A">#REF!</definedName>
    <definedName name="SL8B" localSheetId="4">#REF!</definedName>
    <definedName name="SL8B">#REF!</definedName>
    <definedName name="SL8C" localSheetId="4">#REF!</definedName>
    <definedName name="SL8C">#REF!</definedName>
    <definedName name="SL8D" localSheetId="4">#REF!</definedName>
    <definedName name="SL8D">#REF!</definedName>
    <definedName name="SL8E" localSheetId="4">#REF!</definedName>
    <definedName name="SL8E">#REF!</definedName>
    <definedName name="SL8F" localSheetId="4">#REF!</definedName>
    <definedName name="SL8F">#REF!</definedName>
    <definedName name="SL9A" localSheetId="4">#REF!</definedName>
    <definedName name="SL9A">#REF!</definedName>
    <definedName name="SL9B" localSheetId="4">#REF!</definedName>
    <definedName name="SL9B">#REF!</definedName>
    <definedName name="SL9C" localSheetId="4">#REF!</definedName>
    <definedName name="SL9C">#REF!</definedName>
    <definedName name="SL9D" localSheetId="4">#REF!</definedName>
    <definedName name="SL9D">#REF!</definedName>
    <definedName name="SL9E" localSheetId="4">#REF!</definedName>
    <definedName name="SL9E">#REF!</definedName>
    <definedName name="SL9F" localSheetId="4">#REF!</definedName>
    <definedName name="SL9F">#REF!</definedName>
    <definedName name="sm" localSheetId="4">#REF!</definedName>
    <definedName name="sm">#REF!</definedName>
    <definedName name="SM1A" localSheetId="4">#REF!</definedName>
    <definedName name="SM1A">#REF!</definedName>
    <definedName name="SM1B" localSheetId="4">#REF!</definedName>
    <definedName name="SM1B">#REF!</definedName>
    <definedName name="SM1C" localSheetId="4">#REF!</definedName>
    <definedName name="SM1C">#REF!</definedName>
    <definedName name="SM1D" localSheetId="4">#REF!</definedName>
    <definedName name="SM1D">#REF!</definedName>
    <definedName name="SM2A" localSheetId="4">#REF!</definedName>
    <definedName name="SM2A">#REF!</definedName>
    <definedName name="SM2B" localSheetId="4">#REF!</definedName>
    <definedName name="SM2B">#REF!</definedName>
    <definedName name="SM2C" localSheetId="4">#REF!</definedName>
    <definedName name="SM2C">#REF!</definedName>
    <definedName name="SM2D" localSheetId="4">#REF!</definedName>
    <definedName name="SM2D">#REF!</definedName>
    <definedName name="SM3A" localSheetId="4">#REF!</definedName>
    <definedName name="SM3A">#REF!</definedName>
    <definedName name="SM3B" localSheetId="4">#REF!</definedName>
    <definedName name="SM3B">#REF!</definedName>
    <definedName name="SM3C" localSheetId="4">#REF!</definedName>
    <definedName name="SM3C">#REF!</definedName>
    <definedName name="SM3D" localSheetId="4">#REF!</definedName>
    <definedName name="SM3D">#REF!</definedName>
    <definedName name="SM4A" localSheetId="4">#REF!</definedName>
    <definedName name="SM4A">#REF!</definedName>
    <definedName name="SM4B" localSheetId="4">#REF!</definedName>
    <definedName name="SM4B">#REF!</definedName>
    <definedName name="SM4C" localSheetId="4">#REF!</definedName>
    <definedName name="SM4C">#REF!</definedName>
    <definedName name="SM4D" localSheetId="4">#REF!</definedName>
    <definedName name="SM4D">#REF!</definedName>
    <definedName name="SM5A" localSheetId="4">#REF!</definedName>
    <definedName name="SM5A">#REF!</definedName>
    <definedName name="SM5B" localSheetId="4">#REF!</definedName>
    <definedName name="SM5B">#REF!</definedName>
    <definedName name="SM5C" localSheetId="4">#REF!</definedName>
    <definedName name="SM5C">#REF!</definedName>
    <definedName name="SM5D" localSheetId="4">#REF!</definedName>
    <definedName name="SM5D">#REF!</definedName>
    <definedName name="SM6A" localSheetId="4">#REF!</definedName>
    <definedName name="SM6A">#REF!</definedName>
    <definedName name="SM6B" localSheetId="4">#REF!</definedName>
    <definedName name="SM6B">#REF!</definedName>
    <definedName name="SM6C" localSheetId="4">#REF!</definedName>
    <definedName name="SM6C">#REF!</definedName>
    <definedName name="SM6D" localSheetId="4">#REF!</definedName>
    <definedName name="SM6D">#REF!</definedName>
    <definedName name="SM7A" localSheetId="4">#REF!</definedName>
    <definedName name="SM7A">#REF!</definedName>
    <definedName name="SM7B" localSheetId="4">#REF!</definedName>
    <definedName name="SM7B">#REF!</definedName>
    <definedName name="SM7C" localSheetId="4">#REF!</definedName>
    <definedName name="SM7C">#REF!</definedName>
    <definedName name="SM7D" localSheetId="4">#REF!</definedName>
    <definedName name="SM7D">#REF!</definedName>
    <definedName name="SM8A" localSheetId="4">#REF!</definedName>
    <definedName name="SM8A">#REF!</definedName>
    <definedName name="SM8B" localSheetId="4">#REF!</definedName>
    <definedName name="SM8B">#REF!</definedName>
    <definedName name="SM8C" localSheetId="4">#REF!</definedName>
    <definedName name="SM8C">#REF!</definedName>
    <definedName name="SM8D" localSheetId="4">#REF!</definedName>
    <definedName name="SM8D">#REF!</definedName>
    <definedName name="SM9A" localSheetId="4">#REF!</definedName>
    <definedName name="SM9A">#REF!</definedName>
    <definedName name="SM9B" localSheetId="4">#REF!</definedName>
    <definedName name="SM9B">#REF!</definedName>
    <definedName name="SM9C" localSheetId="4">#REF!</definedName>
    <definedName name="SM9C">#REF!</definedName>
    <definedName name="SM9D" localSheetId="4">#REF!</definedName>
    <definedName name="SM9D">#REF!</definedName>
    <definedName name="SN" localSheetId="4">#REF!</definedName>
    <definedName name="SN">#REF!</definedName>
    <definedName name="SN10A" localSheetId="4">#REF!</definedName>
    <definedName name="SN10A">#REF!</definedName>
    <definedName name="SN10B" localSheetId="4">#REF!</definedName>
    <definedName name="SN10B">#REF!</definedName>
    <definedName name="SN10C" localSheetId="4">#REF!</definedName>
    <definedName name="SN10C">#REF!</definedName>
    <definedName name="SN10D" localSheetId="4">#REF!</definedName>
    <definedName name="SN10D">#REF!</definedName>
    <definedName name="SN10E" localSheetId="4">#REF!</definedName>
    <definedName name="SN10E">#REF!</definedName>
    <definedName name="SN10F" localSheetId="4">#REF!</definedName>
    <definedName name="SN10F">#REF!</definedName>
    <definedName name="SN11A" localSheetId="4">#REF!</definedName>
    <definedName name="SN11A">#REF!</definedName>
    <definedName name="SN11B" localSheetId="4">#REF!</definedName>
    <definedName name="SN11B">#REF!</definedName>
    <definedName name="SN11C" localSheetId="4">#REF!</definedName>
    <definedName name="SN11C">#REF!</definedName>
    <definedName name="SN11D" localSheetId="4">#REF!</definedName>
    <definedName name="SN11D">#REF!</definedName>
    <definedName name="SN11E" localSheetId="4">#REF!</definedName>
    <definedName name="SN11E">#REF!</definedName>
    <definedName name="SN11F" localSheetId="4">#REF!</definedName>
    <definedName name="SN11F">#REF!</definedName>
    <definedName name="SN12A" localSheetId="4">#REF!</definedName>
    <definedName name="SN12A">#REF!</definedName>
    <definedName name="SN12B" localSheetId="4">#REF!</definedName>
    <definedName name="SN12B">#REF!</definedName>
    <definedName name="SN12C" localSheetId="4">#REF!</definedName>
    <definedName name="SN12C">#REF!</definedName>
    <definedName name="SN12D" localSheetId="4">#REF!</definedName>
    <definedName name="SN12D">#REF!</definedName>
    <definedName name="SN12E" localSheetId="4">#REF!</definedName>
    <definedName name="SN12E">#REF!</definedName>
    <definedName name="SN12F" localSheetId="4">#REF!</definedName>
    <definedName name="SN12F">#REF!</definedName>
    <definedName name="SN13A" localSheetId="4">#REF!</definedName>
    <definedName name="SN13A">#REF!</definedName>
    <definedName name="SN13B" localSheetId="4">#REF!</definedName>
    <definedName name="SN13B">#REF!</definedName>
    <definedName name="SN13C" localSheetId="4">#REF!</definedName>
    <definedName name="SN13C">#REF!</definedName>
    <definedName name="SN13D" localSheetId="4">#REF!</definedName>
    <definedName name="SN13D">#REF!</definedName>
    <definedName name="SN13E" localSheetId="4">#REF!</definedName>
    <definedName name="SN13E">#REF!</definedName>
    <definedName name="SN13F" localSheetId="4">#REF!</definedName>
    <definedName name="SN13F">#REF!</definedName>
    <definedName name="SN14A" localSheetId="4">#REF!</definedName>
    <definedName name="SN14A">#REF!</definedName>
    <definedName name="SN14B" localSheetId="4">#REF!</definedName>
    <definedName name="SN14B">#REF!</definedName>
    <definedName name="SN14C" localSheetId="4">#REF!</definedName>
    <definedName name="SN14C">#REF!</definedName>
    <definedName name="SN14D" localSheetId="4">#REF!</definedName>
    <definedName name="SN14D">#REF!</definedName>
    <definedName name="SN14E" localSheetId="4">#REF!</definedName>
    <definedName name="SN14E">#REF!</definedName>
    <definedName name="SN14F" localSheetId="4">#REF!</definedName>
    <definedName name="SN14F">#REF!</definedName>
    <definedName name="SN15A" localSheetId="4">#REF!</definedName>
    <definedName name="SN15A">#REF!</definedName>
    <definedName name="SN15B" localSheetId="4">#REF!</definedName>
    <definedName name="SN15B">#REF!</definedName>
    <definedName name="SN15C" localSheetId="4">#REF!</definedName>
    <definedName name="SN15C">#REF!</definedName>
    <definedName name="SN15D" localSheetId="4">#REF!</definedName>
    <definedName name="SN15D">#REF!</definedName>
    <definedName name="SN15E" localSheetId="4">#REF!</definedName>
    <definedName name="SN15E">#REF!</definedName>
    <definedName name="SN15F" localSheetId="4">#REF!</definedName>
    <definedName name="SN15F">#REF!</definedName>
    <definedName name="SN16A" localSheetId="4">#REF!</definedName>
    <definedName name="SN16A">#REF!</definedName>
    <definedName name="SN16B" localSheetId="4">#REF!</definedName>
    <definedName name="SN16B">#REF!</definedName>
    <definedName name="SN16C" localSheetId="4">#REF!</definedName>
    <definedName name="SN16C">#REF!</definedName>
    <definedName name="SN16D" localSheetId="4">#REF!</definedName>
    <definedName name="SN16D">#REF!</definedName>
    <definedName name="SN16E" localSheetId="4">#REF!</definedName>
    <definedName name="SN16E">#REF!</definedName>
    <definedName name="SN16F" localSheetId="4">#REF!</definedName>
    <definedName name="SN16F">#REF!</definedName>
    <definedName name="SN17A" localSheetId="4">#REF!</definedName>
    <definedName name="SN17A">#REF!</definedName>
    <definedName name="SN17B" localSheetId="4">#REF!</definedName>
    <definedName name="SN17B">#REF!</definedName>
    <definedName name="SN17C" localSheetId="4">#REF!</definedName>
    <definedName name="SN17C">#REF!</definedName>
    <definedName name="SN17D" localSheetId="4">#REF!</definedName>
    <definedName name="SN17D">#REF!</definedName>
    <definedName name="SN17E" localSheetId="4">#REF!</definedName>
    <definedName name="SN17E">#REF!</definedName>
    <definedName name="SN17F" localSheetId="4">#REF!</definedName>
    <definedName name="SN17F">#REF!</definedName>
    <definedName name="SN1A" localSheetId="4">#REF!</definedName>
    <definedName name="SN1A">#REF!</definedName>
    <definedName name="SN1B" localSheetId="4">#REF!</definedName>
    <definedName name="SN1B">#REF!</definedName>
    <definedName name="SN1C" localSheetId="4">#REF!</definedName>
    <definedName name="SN1C">#REF!</definedName>
    <definedName name="SN1D" localSheetId="4">#REF!</definedName>
    <definedName name="SN1D">#REF!</definedName>
    <definedName name="SN1E" localSheetId="4">#REF!</definedName>
    <definedName name="SN1E">#REF!</definedName>
    <definedName name="SN1F" localSheetId="4">#REF!</definedName>
    <definedName name="SN1F">#REF!</definedName>
    <definedName name="SN2A" localSheetId="4">#REF!</definedName>
    <definedName name="SN2A">#REF!</definedName>
    <definedName name="SN2B" localSheetId="4">#REF!</definedName>
    <definedName name="SN2B">#REF!</definedName>
    <definedName name="SN2C" localSheetId="4">#REF!</definedName>
    <definedName name="SN2C">#REF!</definedName>
    <definedName name="SN2D" localSheetId="4">#REF!</definedName>
    <definedName name="SN2D">#REF!</definedName>
    <definedName name="SN2E" localSheetId="4">#REF!</definedName>
    <definedName name="SN2E">#REF!</definedName>
    <definedName name="SN2F" localSheetId="4">#REF!</definedName>
    <definedName name="SN2F">#REF!</definedName>
    <definedName name="SN3A" localSheetId="4">#REF!</definedName>
    <definedName name="SN3A">#REF!</definedName>
    <definedName name="SN3B" localSheetId="4">#REF!</definedName>
    <definedName name="SN3B">#REF!</definedName>
    <definedName name="SN3C" localSheetId="4">#REF!</definedName>
    <definedName name="SN3C">#REF!</definedName>
    <definedName name="SN3D" localSheetId="4">#REF!</definedName>
    <definedName name="SN3D">#REF!</definedName>
    <definedName name="SN3E" localSheetId="4">#REF!</definedName>
    <definedName name="SN3E">#REF!</definedName>
    <definedName name="SN3F" localSheetId="4">#REF!</definedName>
    <definedName name="SN3F">#REF!</definedName>
    <definedName name="SN4A" localSheetId="4">#REF!</definedName>
    <definedName name="SN4A">#REF!</definedName>
    <definedName name="SN4B" localSheetId="4">#REF!</definedName>
    <definedName name="SN4B">#REF!</definedName>
    <definedName name="SN4C" localSheetId="4">#REF!</definedName>
    <definedName name="SN4C">#REF!</definedName>
    <definedName name="SN4D" localSheetId="4">#REF!</definedName>
    <definedName name="SN4D">#REF!</definedName>
    <definedName name="SN4E" localSheetId="4">#REF!</definedName>
    <definedName name="SN4E">#REF!</definedName>
    <definedName name="SN4F" localSheetId="4">#REF!</definedName>
    <definedName name="SN4F">#REF!</definedName>
    <definedName name="SN5A" localSheetId="4">#REF!</definedName>
    <definedName name="SN5A">#REF!</definedName>
    <definedName name="SN5B" localSheetId="4">#REF!</definedName>
    <definedName name="SN5B">#REF!</definedName>
    <definedName name="SN5C" localSheetId="4">#REF!</definedName>
    <definedName name="SN5C">#REF!</definedName>
    <definedName name="SN5D" localSheetId="4">#REF!</definedName>
    <definedName name="SN5D">#REF!</definedName>
    <definedName name="SN5E" localSheetId="4">#REF!</definedName>
    <definedName name="SN5E">#REF!</definedName>
    <definedName name="SN5F" localSheetId="4">#REF!</definedName>
    <definedName name="SN5F">#REF!</definedName>
    <definedName name="SN6A" localSheetId="4">#REF!</definedName>
    <definedName name="SN6A">#REF!</definedName>
    <definedName name="SN6B" localSheetId="4">#REF!</definedName>
    <definedName name="SN6B">#REF!</definedName>
    <definedName name="SN6C" localSheetId="4">#REF!</definedName>
    <definedName name="SN6C">#REF!</definedName>
    <definedName name="SN6D" localSheetId="4">#REF!</definedName>
    <definedName name="SN6D">#REF!</definedName>
    <definedName name="SN6E" localSheetId="4">#REF!</definedName>
    <definedName name="SN6E">#REF!</definedName>
    <definedName name="SN6F" localSheetId="4">#REF!</definedName>
    <definedName name="SN6F">#REF!</definedName>
    <definedName name="SN7A" localSheetId="4">#REF!</definedName>
    <definedName name="SN7A">#REF!</definedName>
    <definedName name="SN7B" localSheetId="4">#REF!</definedName>
    <definedName name="SN7B">#REF!</definedName>
    <definedName name="SN7C" localSheetId="4">#REF!</definedName>
    <definedName name="SN7C">#REF!</definedName>
    <definedName name="SN7D" localSheetId="4">#REF!</definedName>
    <definedName name="SN7D">#REF!</definedName>
    <definedName name="SN7E" localSheetId="4">#REF!</definedName>
    <definedName name="SN7E">#REF!</definedName>
    <definedName name="SN7F" localSheetId="4">#REF!</definedName>
    <definedName name="SN7F">#REF!</definedName>
    <definedName name="SN8A" localSheetId="4">#REF!</definedName>
    <definedName name="SN8A">#REF!</definedName>
    <definedName name="SN8B" localSheetId="4">#REF!</definedName>
    <definedName name="SN8B">#REF!</definedName>
    <definedName name="SN8C" localSheetId="4">#REF!</definedName>
    <definedName name="SN8C">#REF!</definedName>
    <definedName name="SN8D" localSheetId="4">#REF!</definedName>
    <definedName name="SN8D">#REF!</definedName>
    <definedName name="SN8E" localSheetId="4">#REF!</definedName>
    <definedName name="SN8E">#REF!</definedName>
    <definedName name="SN8F" localSheetId="4">#REF!</definedName>
    <definedName name="SN8F">#REF!</definedName>
    <definedName name="SN9A" localSheetId="4">#REF!</definedName>
    <definedName name="SN9A">#REF!</definedName>
    <definedName name="SN9B" localSheetId="4">#REF!</definedName>
    <definedName name="SN9B">#REF!</definedName>
    <definedName name="SN9C" localSheetId="4">#REF!</definedName>
    <definedName name="SN9C">#REF!</definedName>
    <definedName name="SN9D" localSheetId="4">#REF!</definedName>
    <definedName name="SN9D">#REF!</definedName>
    <definedName name="SN9E" localSheetId="4">#REF!</definedName>
    <definedName name="SN9E">#REF!</definedName>
    <definedName name="SN9F" localSheetId="4">#REF!</definedName>
    <definedName name="SN9F">#REF!</definedName>
    <definedName name="so" localSheetId="4">#REF!</definedName>
    <definedName name="so">#REF!</definedName>
    <definedName name="SO10A" localSheetId="4">#REF!</definedName>
    <definedName name="SO10A">#REF!</definedName>
    <definedName name="SO10B" localSheetId="4">#REF!</definedName>
    <definedName name="SO10B">#REF!</definedName>
    <definedName name="SO10C" localSheetId="4">#REF!</definedName>
    <definedName name="SO10C">#REF!</definedName>
    <definedName name="SO10D" localSheetId="4">#REF!</definedName>
    <definedName name="SO10D">#REF!</definedName>
    <definedName name="SO10E" localSheetId="4">#REF!</definedName>
    <definedName name="SO10E">#REF!</definedName>
    <definedName name="SO10F" localSheetId="4">#REF!</definedName>
    <definedName name="SO10F">#REF!</definedName>
    <definedName name="SO11A" localSheetId="4">#REF!</definedName>
    <definedName name="SO11A">#REF!</definedName>
    <definedName name="SO11B" localSheetId="4">#REF!</definedName>
    <definedName name="SO11B">#REF!</definedName>
    <definedName name="SO11C" localSheetId="4">#REF!</definedName>
    <definedName name="SO11C">#REF!</definedName>
    <definedName name="SO11D" localSheetId="4">#REF!</definedName>
    <definedName name="SO11D">#REF!</definedName>
    <definedName name="SO11E" localSheetId="4">#REF!</definedName>
    <definedName name="SO11E">#REF!</definedName>
    <definedName name="SO11F" localSheetId="4">#REF!</definedName>
    <definedName name="SO11F">#REF!</definedName>
    <definedName name="SO12A" localSheetId="4">#REF!</definedName>
    <definedName name="SO12A">#REF!</definedName>
    <definedName name="SO12B" localSheetId="4">#REF!</definedName>
    <definedName name="SO12B">#REF!</definedName>
    <definedName name="SO12C" localSheetId="4">#REF!</definedName>
    <definedName name="SO12C">#REF!</definedName>
    <definedName name="SO12D" localSheetId="4">#REF!</definedName>
    <definedName name="SO12D">#REF!</definedName>
    <definedName name="SO12E" localSheetId="4">#REF!</definedName>
    <definedName name="SO12E">#REF!</definedName>
    <definedName name="SO12F" localSheetId="4">#REF!</definedName>
    <definedName name="SO12F">#REF!</definedName>
    <definedName name="SO13A" localSheetId="4">#REF!</definedName>
    <definedName name="SO13A">#REF!</definedName>
    <definedName name="SO13B" localSheetId="4">#REF!</definedName>
    <definedName name="SO13B">#REF!</definedName>
    <definedName name="SO13C" localSheetId="4">#REF!</definedName>
    <definedName name="SO13C">#REF!</definedName>
    <definedName name="SO13D" localSheetId="4">#REF!</definedName>
    <definedName name="SO13D">#REF!</definedName>
    <definedName name="SO13E" localSheetId="4">#REF!</definedName>
    <definedName name="SO13E">#REF!</definedName>
    <definedName name="SO13F" localSheetId="4">#REF!</definedName>
    <definedName name="SO13F">#REF!</definedName>
    <definedName name="SO14A" localSheetId="4">#REF!</definedName>
    <definedName name="SO14A">#REF!</definedName>
    <definedName name="SO14B" localSheetId="4">#REF!</definedName>
    <definedName name="SO14B">#REF!</definedName>
    <definedName name="SO14C" localSheetId="4">#REF!</definedName>
    <definedName name="SO14C">#REF!</definedName>
    <definedName name="SO14D" localSheetId="4">#REF!</definedName>
    <definedName name="SO14D">#REF!</definedName>
    <definedName name="SO14E" localSheetId="4">#REF!</definedName>
    <definedName name="SO14E">#REF!</definedName>
    <definedName name="SO14F" localSheetId="4">#REF!</definedName>
    <definedName name="SO14F">#REF!</definedName>
    <definedName name="SO15A" localSheetId="4">#REF!</definedName>
    <definedName name="SO15A">#REF!</definedName>
    <definedName name="SO15B" localSheetId="4">#REF!</definedName>
    <definedName name="SO15B">#REF!</definedName>
    <definedName name="SO15C" localSheetId="4">#REF!</definedName>
    <definedName name="SO15C">#REF!</definedName>
    <definedName name="SO15D" localSheetId="4">#REF!</definedName>
    <definedName name="SO15D">#REF!</definedName>
    <definedName name="SO15E" localSheetId="4">#REF!</definedName>
    <definedName name="SO15E">#REF!</definedName>
    <definedName name="SO15F" localSheetId="4">#REF!</definedName>
    <definedName name="SO15F">#REF!</definedName>
    <definedName name="SO16A" localSheetId="4">#REF!</definedName>
    <definedName name="SO16A">#REF!</definedName>
    <definedName name="SO16B" localSheetId="4">#REF!</definedName>
    <definedName name="SO16B">#REF!</definedName>
    <definedName name="SO16C" localSheetId="4">#REF!</definedName>
    <definedName name="SO16C">#REF!</definedName>
    <definedName name="SO16D" localSheetId="4">#REF!</definedName>
    <definedName name="SO16D">#REF!</definedName>
    <definedName name="SO16E" localSheetId="4">#REF!</definedName>
    <definedName name="SO16E">#REF!</definedName>
    <definedName name="SO16F" localSheetId="4">#REF!</definedName>
    <definedName name="SO16F">#REF!</definedName>
    <definedName name="SO17A" localSheetId="4">#REF!</definedName>
    <definedName name="SO17A">#REF!</definedName>
    <definedName name="SO17B" localSheetId="4">#REF!</definedName>
    <definedName name="SO17B">#REF!</definedName>
    <definedName name="SO17C" localSheetId="4">#REF!</definedName>
    <definedName name="SO17C">#REF!</definedName>
    <definedName name="SO17D" localSheetId="4">#REF!</definedName>
    <definedName name="SO17D">#REF!</definedName>
    <definedName name="SO17E" localSheetId="4">#REF!</definedName>
    <definedName name="SO17E">#REF!</definedName>
    <definedName name="SO17F" localSheetId="4">#REF!</definedName>
    <definedName name="SO17F">#REF!</definedName>
    <definedName name="SO1A" localSheetId="4">#REF!</definedName>
    <definedName name="SO1A">#REF!</definedName>
    <definedName name="SO1B" localSheetId="4">#REF!</definedName>
    <definedName name="SO1B">#REF!</definedName>
    <definedName name="SO1C" localSheetId="4">#REF!</definedName>
    <definedName name="SO1C">#REF!</definedName>
    <definedName name="SO1D" localSheetId="4">#REF!</definedName>
    <definedName name="SO1D">#REF!</definedName>
    <definedName name="SO1E" localSheetId="4">#REF!</definedName>
    <definedName name="SO1E">#REF!</definedName>
    <definedName name="SO1F" localSheetId="4">#REF!</definedName>
    <definedName name="SO1F">#REF!</definedName>
    <definedName name="SO2A" localSheetId="4">#REF!</definedName>
    <definedName name="SO2A">#REF!</definedName>
    <definedName name="SO2B" localSheetId="4">#REF!</definedName>
    <definedName name="SO2B">#REF!</definedName>
    <definedName name="SO2C" localSheetId="4">#REF!</definedName>
    <definedName name="SO2C">#REF!</definedName>
    <definedName name="SO2D" localSheetId="4">#REF!</definedName>
    <definedName name="SO2D">#REF!</definedName>
    <definedName name="SO2E" localSheetId="4">#REF!</definedName>
    <definedName name="SO2E">#REF!</definedName>
    <definedName name="SO2F" localSheetId="4">#REF!</definedName>
    <definedName name="SO2F">#REF!</definedName>
    <definedName name="SO3A" localSheetId="4">#REF!</definedName>
    <definedName name="SO3A">#REF!</definedName>
    <definedName name="SO3B" localSheetId="4">#REF!</definedName>
    <definedName name="SO3B">#REF!</definedName>
    <definedName name="SO3C" localSheetId="4">#REF!</definedName>
    <definedName name="SO3C">#REF!</definedName>
    <definedName name="SO3D" localSheetId="4">#REF!</definedName>
    <definedName name="SO3D">#REF!</definedName>
    <definedName name="SO3E" localSheetId="4">#REF!</definedName>
    <definedName name="SO3E">#REF!</definedName>
    <definedName name="SO3F" localSheetId="4">#REF!</definedName>
    <definedName name="SO3F">#REF!</definedName>
    <definedName name="SO4A" localSheetId="4">#REF!</definedName>
    <definedName name="SO4A">#REF!</definedName>
    <definedName name="SO4B" localSheetId="4">#REF!</definedName>
    <definedName name="SO4B">#REF!</definedName>
    <definedName name="SO4C" localSheetId="4">#REF!</definedName>
    <definedName name="SO4C">#REF!</definedName>
    <definedName name="SO4D" localSheetId="4">#REF!</definedName>
    <definedName name="SO4D">#REF!</definedName>
    <definedName name="SO4E" localSheetId="4">#REF!</definedName>
    <definedName name="SO4E">#REF!</definedName>
    <definedName name="SO4F" localSheetId="4">#REF!</definedName>
    <definedName name="SO4F">#REF!</definedName>
    <definedName name="SO5A" localSheetId="4">#REF!</definedName>
    <definedName name="SO5A">#REF!</definedName>
    <definedName name="SO5B" localSheetId="4">#REF!</definedName>
    <definedName name="SO5B">#REF!</definedName>
    <definedName name="SO5C" localSheetId="4">#REF!</definedName>
    <definedName name="SO5C">#REF!</definedName>
    <definedName name="SO5D" localSheetId="4">#REF!</definedName>
    <definedName name="SO5D">#REF!</definedName>
    <definedName name="SO5E" localSheetId="4">#REF!</definedName>
    <definedName name="SO5E">#REF!</definedName>
    <definedName name="SO5F" localSheetId="4">#REF!</definedName>
    <definedName name="SO5F">#REF!</definedName>
    <definedName name="SO6A" localSheetId="4">#REF!</definedName>
    <definedName name="SO6A">#REF!</definedName>
    <definedName name="SO6B" localSheetId="4">#REF!</definedName>
    <definedName name="SO6B">#REF!</definedName>
    <definedName name="SO6C" localSheetId="4">#REF!</definedName>
    <definedName name="SO6C">#REF!</definedName>
    <definedName name="SO6D" localSheetId="4">#REF!</definedName>
    <definedName name="SO6D">#REF!</definedName>
    <definedName name="SO6E" localSheetId="4">#REF!</definedName>
    <definedName name="SO6E">#REF!</definedName>
    <definedName name="SO6F" localSheetId="4">#REF!</definedName>
    <definedName name="SO6F">#REF!</definedName>
    <definedName name="SO7A" localSheetId="4">#REF!</definedName>
    <definedName name="SO7A">#REF!</definedName>
    <definedName name="SO7B" localSheetId="4">#REF!</definedName>
    <definedName name="SO7B">#REF!</definedName>
    <definedName name="SO7C" localSheetId="4">#REF!</definedName>
    <definedName name="SO7C">#REF!</definedName>
    <definedName name="SO7D" localSheetId="4">#REF!</definedName>
    <definedName name="SO7D">#REF!</definedName>
    <definedName name="SO7E" localSheetId="4">#REF!</definedName>
    <definedName name="SO7E">#REF!</definedName>
    <definedName name="SO7F" localSheetId="4">#REF!</definedName>
    <definedName name="SO7F">#REF!</definedName>
    <definedName name="SO8A" localSheetId="4">#REF!</definedName>
    <definedName name="SO8A">#REF!</definedName>
    <definedName name="SO8B" localSheetId="4">#REF!</definedName>
    <definedName name="SO8B">#REF!</definedName>
    <definedName name="SO8C" localSheetId="4">#REF!</definedName>
    <definedName name="SO8C">#REF!</definedName>
    <definedName name="SO8D" localSheetId="4">#REF!</definedName>
    <definedName name="SO8D">#REF!</definedName>
    <definedName name="SO8E" localSheetId="4">#REF!</definedName>
    <definedName name="SO8E">#REF!</definedName>
    <definedName name="SO8F" localSheetId="4">#REF!</definedName>
    <definedName name="SO8F">#REF!</definedName>
    <definedName name="SO9A" localSheetId="4">#REF!</definedName>
    <definedName name="SO9A">#REF!</definedName>
    <definedName name="SO9B" localSheetId="4">#REF!</definedName>
    <definedName name="SO9B">#REF!</definedName>
    <definedName name="SO9C" localSheetId="4">#REF!</definedName>
    <definedName name="SO9C">#REF!</definedName>
    <definedName name="SO9D" localSheetId="4">#REF!</definedName>
    <definedName name="SO9D">#REF!</definedName>
    <definedName name="SO9E" localSheetId="4">#REF!</definedName>
    <definedName name="SO9E">#REF!</definedName>
    <definedName name="SO9F" localSheetId="4">#REF!</definedName>
    <definedName name="SO9F">#REF!</definedName>
    <definedName name="SOR" localSheetId="4">#REF!</definedName>
    <definedName name="SOR">#REF!</definedName>
    <definedName name="SOU" localSheetId="4">#REF!</definedName>
    <definedName name="SOU">#REF!</definedName>
    <definedName name="SP" localSheetId="4">#REF!</definedName>
    <definedName name="SP">#REF!</definedName>
    <definedName name="SP10A" localSheetId="4">#REF!</definedName>
    <definedName name="SP10A">#REF!</definedName>
    <definedName name="SP10B" localSheetId="4">#REF!</definedName>
    <definedName name="SP10B">#REF!</definedName>
    <definedName name="SP10C" localSheetId="4">#REF!</definedName>
    <definedName name="SP10C">#REF!</definedName>
    <definedName name="SP10D" localSheetId="4">#REF!</definedName>
    <definedName name="SP10D">#REF!</definedName>
    <definedName name="SP10E" localSheetId="4">#REF!</definedName>
    <definedName name="SP10E">#REF!</definedName>
    <definedName name="SP10F" localSheetId="4">#REF!</definedName>
    <definedName name="SP10F">#REF!</definedName>
    <definedName name="SP11A" localSheetId="4">#REF!</definedName>
    <definedName name="SP11A">#REF!</definedName>
    <definedName name="SP11B" localSheetId="4">#REF!</definedName>
    <definedName name="SP11B">#REF!</definedName>
    <definedName name="SP11C" localSheetId="4">#REF!</definedName>
    <definedName name="SP11C">#REF!</definedName>
    <definedName name="SP11D" localSheetId="4">#REF!</definedName>
    <definedName name="SP11D">#REF!</definedName>
    <definedName name="SP11E" localSheetId="4">#REF!</definedName>
    <definedName name="SP11E">#REF!</definedName>
    <definedName name="SP11F" localSheetId="4">#REF!</definedName>
    <definedName name="SP11F">#REF!</definedName>
    <definedName name="SP12A" localSheetId="4">#REF!</definedName>
    <definedName name="SP12A">#REF!</definedName>
    <definedName name="SP12B" localSheetId="4">#REF!</definedName>
    <definedName name="SP12B">#REF!</definedName>
    <definedName name="SP12C" localSheetId="4">#REF!</definedName>
    <definedName name="SP12C">#REF!</definedName>
    <definedName name="SP12D" localSheetId="4">#REF!</definedName>
    <definedName name="SP12D">#REF!</definedName>
    <definedName name="SP12E" localSheetId="4">#REF!</definedName>
    <definedName name="SP12E">#REF!</definedName>
    <definedName name="SP12F" localSheetId="4">#REF!</definedName>
    <definedName name="SP12F">#REF!</definedName>
    <definedName name="SP13A" localSheetId="4">#REF!</definedName>
    <definedName name="SP13A">#REF!</definedName>
    <definedName name="SP13B" localSheetId="4">#REF!</definedName>
    <definedName name="SP13B">#REF!</definedName>
    <definedName name="SP13C" localSheetId="4">#REF!</definedName>
    <definedName name="SP13C">#REF!</definedName>
    <definedName name="SP13D" localSheetId="4">#REF!</definedName>
    <definedName name="SP13D">#REF!</definedName>
    <definedName name="SP13E" localSheetId="4">#REF!</definedName>
    <definedName name="SP13E">#REF!</definedName>
    <definedName name="SP13F" localSheetId="4">#REF!</definedName>
    <definedName name="SP13F">#REF!</definedName>
    <definedName name="SP14A" localSheetId="4">#REF!</definedName>
    <definedName name="SP14A">#REF!</definedName>
    <definedName name="SP14B" localSheetId="4">#REF!</definedName>
    <definedName name="SP14B">#REF!</definedName>
    <definedName name="SP14C" localSheetId="4">#REF!</definedName>
    <definedName name="SP14C">#REF!</definedName>
    <definedName name="SP14D" localSheetId="4">#REF!</definedName>
    <definedName name="SP14D">#REF!</definedName>
    <definedName name="SP14E" localSheetId="4">#REF!</definedName>
    <definedName name="SP14E">#REF!</definedName>
    <definedName name="SP14F" localSheetId="4">#REF!</definedName>
    <definedName name="SP14F">#REF!</definedName>
    <definedName name="SP15A" localSheetId="4">#REF!</definedName>
    <definedName name="SP15A">#REF!</definedName>
    <definedName name="SP15B" localSheetId="4">#REF!</definedName>
    <definedName name="SP15B">#REF!</definedName>
    <definedName name="SP15C" localSheetId="4">#REF!</definedName>
    <definedName name="SP15C">#REF!</definedName>
    <definedName name="SP15D" localSheetId="4">#REF!</definedName>
    <definedName name="SP15D">#REF!</definedName>
    <definedName name="SP15E" localSheetId="4">#REF!</definedName>
    <definedName name="SP15E">#REF!</definedName>
    <definedName name="SP15F" localSheetId="4">#REF!</definedName>
    <definedName name="SP15F">#REF!</definedName>
    <definedName name="SP16A" localSheetId="4">#REF!</definedName>
    <definedName name="SP16A">#REF!</definedName>
    <definedName name="SP16B" localSheetId="4">#REF!</definedName>
    <definedName name="SP16B">#REF!</definedName>
    <definedName name="SP16C" localSheetId="4">#REF!</definedName>
    <definedName name="SP16C">#REF!</definedName>
    <definedName name="SP16D" localSheetId="4">#REF!</definedName>
    <definedName name="SP16D">#REF!</definedName>
    <definedName name="SP16E" localSheetId="4">#REF!</definedName>
    <definedName name="SP16E">#REF!</definedName>
    <definedName name="SP16F" localSheetId="4">#REF!</definedName>
    <definedName name="SP16F">#REF!</definedName>
    <definedName name="SP17A" localSheetId="4">#REF!</definedName>
    <definedName name="SP17A">#REF!</definedName>
    <definedName name="SP17B" localSheetId="4">#REF!</definedName>
    <definedName name="SP17B">#REF!</definedName>
    <definedName name="SP17C" localSheetId="4">#REF!</definedName>
    <definedName name="SP17C">#REF!</definedName>
    <definedName name="SP17D" localSheetId="4">#REF!</definedName>
    <definedName name="SP17D">#REF!</definedName>
    <definedName name="SP17E" localSheetId="4">#REF!</definedName>
    <definedName name="SP17E">#REF!</definedName>
    <definedName name="SP17F" localSheetId="4">#REF!</definedName>
    <definedName name="SP17F">#REF!</definedName>
    <definedName name="SP1A" localSheetId="4">#REF!</definedName>
    <definedName name="SP1A">#REF!</definedName>
    <definedName name="SP1B" localSheetId="4">#REF!</definedName>
    <definedName name="SP1B">#REF!</definedName>
    <definedName name="SP1C" localSheetId="4">#REF!</definedName>
    <definedName name="SP1C">#REF!</definedName>
    <definedName name="SP1D" localSheetId="4">#REF!</definedName>
    <definedName name="SP1D">#REF!</definedName>
    <definedName name="SP1E" localSheetId="4">#REF!</definedName>
    <definedName name="SP1E">#REF!</definedName>
    <definedName name="SP1F" localSheetId="4">#REF!</definedName>
    <definedName name="SP1F">#REF!</definedName>
    <definedName name="SP2A" localSheetId="4">#REF!</definedName>
    <definedName name="SP2A">#REF!</definedName>
    <definedName name="SP2B" localSheetId="4">#REF!</definedName>
    <definedName name="SP2B">#REF!</definedName>
    <definedName name="SP2C" localSheetId="4">#REF!</definedName>
    <definedName name="SP2C">#REF!</definedName>
    <definedName name="SP2D" localSheetId="4">#REF!</definedName>
    <definedName name="SP2D">#REF!</definedName>
    <definedName name="SP2E" localSheetId="4">#REF!</definedName>
    <definedName name="SP2E">#REF!</definedName>
    <definedName name="SP2F" localSheetId="4">#REF!</definedName>
    <definedName name="SP2F">#REF!</definedName>
    <definedName name="SP3A" localSheetId="4">#REF!</definedName>
    <definedName name="SP3A">#REF!</definedName>
    <definedName name="SP3B" localSheetId="4">#REF!</definedName>
    <definedName name="SP3B">#REF!</definedName>
    <definedName name="SP3C" localSheetId="4">#REF!</definedName>
    <definedName name="SP3C">#REF!</definedName>
    <definedName name="SP3D" localSheetId="4">#REF!</definedName>
    <definedName name="SP3D">#REF!</definedName>
    <definedName name="SP3E" localSheetId="4">#REF!</definedName>
    <definedName name="SP3E">#REF!</definedName>
    <definedName name="SP3F" localSheetId="4">#REF!</definedName>
    <definedName name="SP3F">#REF!</definedName>
    <definedName name="SP4A" localSheetId="4">#REF!</definedName>
    <definedName name="SP4A">#REF!</definedName>
    <definedName name="SP4B" localSheetId="4">#REF!</definedName>
    <definedName name="SP4B">#REF!</definedName>
    <definedName name="SP4C" localSheetId="4">#REF!</definedName>
    <definedName name="SP4C">#REF!</definedName>
    <definedName name="SP4D" localSheetId="4">#REF!</definedName>
    <definedName name="SP4D">#REF!</definedName>
    <definedName name="SP4E" localSheetId="4">#REF!</definedName>
    <definedName name="SP4E">#REF!</definedName>
    <definedName name="SP4F" localSheetId="4">#REF!</definedName>
    <definedName name="SP4F">#REF!</definedName>
    <definedName name="SP5A" localSheetId="4">#REF!</definedName>
    <definedName name="SP5A">#REF!</definedName>
    <definedName name="SP5B" localSheetId="4">#REF!</definedName>
    <definedName name="SP5B">#REF!</definedName>
    <definedName name="SP5C" localSheetId="4">#REF!</definedName>
    <definedName name="SP5C">#REF!</definedName>
    <definedName name="SP5D" localSheetId="4">#REF!</definedName>
    <definedName name="SP5D">#REF!</definedName>
    <definedName name="SP5E" localSheetId="4">#REF!</definedName>
    <definedName name="SP5E">#REF!</definedName>
    <definedName name="SP5F" localSheetId="4">#REF!</definedName>
    <definedName name="SP5F">#REF!</definedName>
    <definedName name="SP6A" localSheetId="4">#REF!</definedName>
    <definedName name="SP6A">#REF!</definedName>
    <definedName name="SP6B" localSheetId="4">#REF!</definedName>
    <definedName name="SP6B">#REF!</definedName>
    <definedName name="SP6C" localSheetId="4">#REF!</definedName>
    <definedName name="SP6C">#REF!</definedName>
    <definedName name="SP6D" localSheetId="4">#REF!</definedName>
    <definedName name="SP6D">#REF!</definedName>
    <definedName name="SP6E" localSheetId="4">#REF!</definedName>
    <definedName name="SP6E">#REF!</definedName>
    <definedName name="SP6F" localSheetId="4">#REF!</definedName>
    <definedName name="SP6F">#REF!</definedName>
    <definedName name="SP7A" localSheetId="4">#REF!</definedName>
    <definedName name="SP7A">#REF!</definedName>
    <definedName name="SP7B" localSheetId="4">#REF!</definedName>
    <definedName name="SP7B">#REF!</definedName>
    <definedName name="SP7C" localSheetId="4">#REF!</definedName>
    <definedName name="SP7C">#REF!</definedName>
    <definedName name="SP7D" localSheetId="4">#REF!</definedName>
    <definedName name="SP7D">#REF!</definedName>
    <definedName name="SP7E" localSheetId="4">#REF!</definedName>
    <definedName name="SP7E">#REF!</definedName>
    <definedName name="SP7F" localSheetId="4">#REF!</definedName>
    <definedName name="SP7F">#REF!</definedName>
    <definedName name="SP8A" localSheetId="4">#REF!</definedName>
    <definedName name="SP8A">#REF!</definedName>
    <definedName name="SP8B" localSheetId="4">#REF!</definedName>
    <definedName name="SP8B">#REF!</definedName>
    <definedName name="SP8C" localSheetId="4">#REF!</definedName>
    <definedName name="SP8C">#REF!</definedName>
    <definedName name="SP8D" localSheetId="4">#REF!</definedName>
    <definedName name="SP8D">#REF!</definedName>
    <definedName name="SP8E" localSheetId="4">#REF!</definedName>
    <definedName name="SP8E">#REF!</definedName>
    <definedName name="SP8F" localSheetId="4">#REF!</definedName>
    <definedName name="SP8F">#REF!</definedName>
    <definedName name="SP9A" localSheetId="4">#REF!</definedName>
    <definedName name="SP9A">#REF!</definedName>
    <definedName name="SP9B" localSheetId="4">#REF!</definedName>
    <definedName name="SP9B">#REF!</definedName>
    <definedName name="SP9C" localSheetId="4">#REF!</definedName>
    <definedName name="SP9C">#REF!</definedName>
    <definedName name="SP9D" localSheetId="4">#REF!</definedName>
    <definedName name="SP9D">#REF!</definedName>
    <definedName name="SP9E" localSheetId="4">#REF!</definedName>
    <definedName name="SP9E">#REF!</definedName>
    <definedName name="SP9F" localSheetId="4">#REF!</definedName>
    <definedName name="SP9F">#REF!</definedName>
    <definedName name="SQ" localSheetId="4">#REF!</definedName>
    <definedName name="SQ">#REF!</definedName>
    <definedName name="SQ10A" localSheetId="4">#REF!</definedName>
    <definedName name="SQ10A">#REF!</definedName>
    <definedName name="SQ10B" localSheetId="4">#REF!</definedName>
    <definedName name="SQ10B">#REF!</definedName>
    <definedName name="SQ10C" localSheetId="4">#REF!</definedName>
    <definedName name="SQ10C">#REF!</definedName>
    <definedName name="SQ10D" localSheetId="4">#REF!</definedName>
    <definedName name="SQ10D">#REF!</definedName>
    <definedName name="SQ10E" localSheetId="4">#REF!</definedName>
    <definedName name="SQ10E">#REF!</definedName>
    <definedName name="SQ10F" localSheetId="4">#REF!</definedName>
    <definedName name="SQ10F">#REF!</definedName>
    <definedName name="SQ11A" localSheetId="4">#REF!</definedName>
    <definedName name="SQ11A">#REF!</definedName>
    <definedName name="SQ11B" localSheetId="4">#REF!</definedName>
    <definedName name="SQ11B">#REF!</definedName>
    <definedName name="SQ11C" localSheetId="4">#REF!</definedName>
    <definedName name="SQ11C">#REF!</definedName>
    <definedName name="SQ11D" localSheetId="4">#REF!</definedName>
    <definedName name="SQ11D">#REF!</definedName>
    <definedName name="SQ11E" localSheetId="4">#REF!</definedName>
    <definedName name="SQ11E">#REF!</definedName>
    <definedName name="SQ11F" localSheetId="4">#REF!</definedName>
    <definedName name="SQ11F">#REF!</definedName>
    <definedName name="SQ12A" localSheetId="4">#REF!</definedName>
    <definedName name="SQ12A">#REF!</definedName>
    <definedName name="SQ12B" localSheetId="4">#REF!</definedName>
    <definedName name="SQ12B">#REF!</definedName>
    <definedName name="SQ12C" localSheetId="4">#REF!</definedName>
    <definedName name="SQ12C">#REF!</definedName>
    <definedName name="SQ12D" localSheetId="4">#REF!</definedName>
    <definedName name="SQ12D">#REF!</definedName>
    <definedName name="SQ12E" localSheetId="4">#REF!</definedName>
    <definedName name="SQ12E">#REF!</definedName>
    <definedName name="SQ12F" localSheetId="4">#REF!</definedName>
    <definedName name="SQ12F">#REF!</definedName>
    <definedName name="SQ13A" localSheetId="4">#REF!</definedName>
    <definedName name="SQ13A">#REF!</definedName>
    <definedName name="SQ13B" localSheetId="4">#REF!</definedName>
    <definedName name="SQ13B">#REF!</definedName>
    <definedName name="SQ13C" localSheetId="4">#REF!</definedName>
    <definedName name="SQ13C">#REF!</definedName>
    <definedName name="SQ13D" localSheetId="4">#REF!</definedName>
    <definedName name="SQ13D">#REF!</definedName>
    <definedName name="SQ13E" localSheetId="4">#REF!</definedName>
    <definedName name="SQ13E">#REF!</definedName>
    <definedName name="SQ13F" localSheetId="4">#REF!</definedName>
    <definedName name="SQ13F">#REF!</definedName>
    <definedName name="SQ14A" localSheetId="4">#REF!</definedName>
    <definedName name="SQ14A">#REF!</definedName>
    <definedName name="SQ14B" localSheetId="4">#REF!</definedName>
    <definedName name="SQ14B">#REF!</definedName>
    <definedName name="SQ14C" localSheetId="4">#REF!</definedName>
    <definedName name="SQ14C">#REF!</definedName>
    <definedName name="SQ14D" localSheetId="4">#REF!</definedName>
    <definedName name="SQ14D">#REF!</definedName>
    <definedName name="SQ14E" localSheetId="4">#REF!</definedName>
    <definedName name="SQ14E">#REF!</definedName>
    <definedName name="SQ14F" localSheetId="4">#REF!</definedName>
    <definedName name="SQ14F">#REF!</definedName>
    <definedName name="SQ15A" localSheetId="4">#REF!</definedName>
    <definedName name="SQ15A">#REF!</definedName>
    <definedName name="SQ15B" localSheetId="4">#REF!</definedName>
    <definedName name="SQ15B">#REF!</definedName>
    <definedName name="SQ15C" localSheetId="4">#REF!</definedName>
    <definedName name="SQ15C">#REF!</definedName>
    <definedName name="SQ15D" localSheetId="4">#REF!</definedName>
    <definedName name="SQ15D">#REF!</definedName>
    <definedName name="SQ15E" localSheetId="4">#REF!</definedName>
    <definedName name="SQ15E">#REF!</definedName>
    <definedName name="SQ15F" localSheetId="4">#REF!</definedName>
    <definedName name="SQ15F">#REF!</definedName>
    <definedName name="SQ16A" localSheetId="4">#REF!</definedName>
    <definedName name="SQ16A">#REF!</definedName>
    <definedName name="SQ16B" localSheetId="4">#REF!</definedName>
    <definedName name="SQ16B">#REF!</definedName>
    <definedName name="SQ16C" localSheetId="4">#REF!</definedName>
    <definedName name="SQ16C">#REF!</definedName>
    <definedName name="SQ16D" localSheetId="4">#REF!</definedName>
    <definedName name="SQ16D">#REF!</definedName>
    <definedName name="SQ16E" localSheetId="4">#REF!</definedName>
    <definedName name="SQ16E">#REF!</definedName>
    <definedName name="SQ16F" localSheetId="4">#REF!</definedName>
    <definedName name="SQ16F">#REF!</definedName>
    <definedName name="SQ17A" localSheetId="4">#REF!</definedName>
    <definedName name="SQ17A">#REF!</definedName>
    <definedName name="SQ17B" localSheetId="4">#REF!</definedName>
    <definedName name="SQ17B">#REF!</definedName>
    <definedName name="SQ17C" localSheetId="4">#REF!</definedName>
    <definedName name="SQ17C">#REF!</definedName>
    <definedName name="SQ17D" localSheetId="4">#REF!</definedName>
    <definedName name="SQ17D">#REF!</definedName>
    <definedName name="SQ17E" localSheetId="4">#REF!</definedName>
    <definedName name="SQ17E">#REF!</definedName>
    <definedName name="SQ17F" localSheetId="4">#REF!</definedName>
    <definedName name="SQ17F">#REF!</definedName>
    <definedName name="SQ1A" localSheetId="4">#REF!</definedName>
    <definedName name="SQ1A">#REF!</definedName>
    <definedName name="SQ1B" localSheetId="4">#REF!</definedName>
    <definedName name="SQ1B">#REF!</definedName>
    <definedName name="SQ1C" localSheetId="4">#REF!</definedName>
    <definedName name="SQ1C">#REF!</definedName>
    <definedName name="SQ1D" localSheetId="4">#REF!</definedName>
    <definedName name="SQ1D">#REF!</definedName>
    <definedName name="SQ1E" localSheetId="4">#REF!</definedName>
    <definedName name="SQ1E">#REF!</definedName>
    <definedName name="SQ1F" localSheetId="4">#REF!</definedName>
    <definedName name="SQ1F">#REF!</definedName>
    <definedName name="SQ2A" localSheetId="4">#REF!</definedName>
    <definedName name="SQ2A">#REF!</definedName>
    <definedName name="SQ2B" localSheetId="4">#REF!</definedName>
    <definedName name="SQ2B">#REF!</definedName>
    <definedName name="SQ2C" localSheetId="4">#REF!</definedName>
    <definedName name="SQ2C">#REF!</definedName>
    <definedName name="SQ2D" localSheetId="4">#REF!</definedName>
    <definedName name="SQ2D">#REF!</definedName>
    <definedName name="SQ2E" localSheetId="4">#REF!</definedName>
    <definedName name="SQ2E">#REF!</definedName>
    <definedName name="SQ2F" localSheetId="4">#REF!</definedName>
    <definedName name="SQ2F">#REF!</definedName>
    <definedName name="SQ3A" localSheetId="4">#REF!</definedName>
    <definedName name="SQ3A">#REF!</definedName>
    <definedName name="SQ3B" localSheetId="4">#REF!</definedName>
    <definedName name="SQ3B">#REF!</definedName>
    <definedName name="SQ3C" localSheetId="4">#REF!</definedName>
    <definedName name="SQ3C">#REF!</definedName>
    <definedName name="SQ3D" localSheetId="4">#REF!</definedName>
    <definedName name="SQ3D">#REF!</definedName>
    <definedName name="SQ3E" localSheetId="4">#REF!</definedName>
    <definedName name="SQ3E">#REF!</definedName>
    <definedName name="SQ3F" localSheetId="4">#REF!</definedName>
    <definedName name="SQ3F">#REF!</definedName>
    <definedName name="SQ4A" localSheetId="4">#REF!</definedName>
    <definedName name="SQ4A">#REF!</definedName>
    <definedName name="SQ4B" localSheetId="4">#REF!</definedName>
    <definedName name="SQ4B">#REF!</definedName>
    <definedName name="SQ4C" localSheetId="4">#REF!</definedName>
    <definedName name="SQ4C">#REF!</definedName>
    <definedName name="SQ4D" localSheetId="4">#REF!</definedName>
    <definedName name="SQ4D">#REF!</definedName>
    <definedName name="SQ4E" localSheetId="4">#REF!</definedName>
    <definedName name="SQ4E">#REF!</definedName>
    <definedName name="SQ4F" localSheetId="4">#REF!</definedName>
    <definedName name="SQ4F">#REF!</definedName>
    <definedName name="SQ5A" localSheetId="4">#REF!</definedName>
    <definedName name="SQ5A">#REF!</definedName>
    <definedName name="SQ5B" localSheetId="4">#REF!</definedName>
    <definedName name="SQ5B">#REF!</definedName>
    <definedName name="SQ5C" localSheetId="4">#REF!</definedName>
    <definedName name="SQ5C">#REF!</definedName>
    <definedName name="SQ5D" localSheetId="4">#REF!</definedName>
    <definedName name="SQ5D">#REF!</definedName>
    <definedName name="SQ5E" localSheetId="4">#REF!</definedName>
    <definedName name="SQ5E">#REF!</definedName>
    <definedName name="SQ5F" localSheetId="4">#REF!</definedName>
    <definedName name="SQ5F">#REF!</definedName>
    <definedName name="SQ6A" localSheetId="4">#REF!</definedName>
    <definedName name="SQ6A">#REF!</definedName>
    <definedName name="SQ6B" localSheetId="4">#REF!</definedName>
    <definedName name="SQ6B">#REF!</definedName>
    <definedName name="SQ6C" localSheetId="4">#REF!</definedName>
    <definedName name="SQ6C">#REF!</definedName>
    <definedName name="SQ6D" localSheetId="4">#REF!</definedName>
    <definedName name="SQ6D">#REF!</definedName>
    <definedName name="SQ6E" localSheetId="4">#REF!</definedName>
    <definedName name="SQ6E">#REF!</definedName>
    <definedName name="SQ6F" localSheetId="4">#REF!</definedName>
    <definedName name="SQ6F">#REF!</definedName>
    <definedName name="SQ7A" localSheetId="4">#REF!</definedName>
    <definedName name="SQ7A">#REF!</definedName>
    <definedName name="SQ7B" localSheetId="4">#REF!</definedName>
    <definedName name="SQ7B">#REF!</definedName>
    <definedName name="SQ7C" localSheetId="4">#REF!</definedName>
    <definedName name="SQ7C">#REF!</definedName>
    <definedName name="SQ7D" localSheetId="4">#REF!</definedName>
    <definedName name="SQ7D">#REF!</definedName>
    <definedName name="SQ7E" localSheetId="4">#REF!</definedName>
    <definedName name="SQ7E">#REF!</definedName>
    <definedName name="SQ7F" localSheetId="4">#REF!</definedName>
    <definedName name="SQ7F">#REF!</definedName>
    <definedName name="SQ8A" localSheetId="4">#REF!</definedName>
    <definedName name="SQ8A">#REF!</definedName>
    <definedName name="SQ8B" localSheetId="4">#REF!</definedName>
    <definedName name="SQ8B">#REF!</definedName>
    <definedName name="SQ8C" localSheetId="4">#REF!</definedName>
    <definedName name="SQ8C">#REF!</definedName>
    <definedName name="SQ8D" localSheetId="4">#REF!</definedName>
    <definedName name="SQ8D">#REF!</definedName>
    <definedName name="SQ8E" localSheetId="4">#REF!</definedName>
    <definedName name="SQ8E">#REF!</definedName>
    <definedName name="SQ8F" localSheetId="4">#REF!</definedName>
    <definedName name="SQ8F">#REF!</definedName>
    <definedName name="SQ9A" localSheetId="4">#REF!</definedName>
    <definedName name="SQ9A">#REF!</definedName>
    <definedName name="SQ9B" localSheetId="4">#REF!</definedName>
    <definedName name="SQ9B">#REF!</definedName>
    <definedName name="SQ9C" localSheetId="4">#REF!</definedName>
    <definedName name="SQ9C">#REF!</definedName>
    <definedName name="SQ9D" localSheetId="4">#REF!</definedName>
    <definedName name="SQ9D">#REF!</definedName>
    <definedName name="SQ9E" localSheetId="4">#REF!</definedName>
    <definedName name="SQ9E">#REF!</definedName>
    <definedName name="SQ9F" localSheetId="4">#REF!</definedName>
    <definedName name="SQ9F">#REF!</definedName>
    <definedName name="SR" localSheetId="4">#REF!</definedName>
    <definedName name="SR">#REF!</definedName>
    <definedName name="SR10A" localSheetId="4">#REF!</definedName>
    <definedName name="SR10A">#REF!</definedName>
    <definedName name="SR10B" localSheetId="4">#REF!</definedName>
    <definedName name="SR10B">#REF!</definedName>
    <definedName name="SR10C" localSheetId="4">#REF!</definedName>
    <definedName name="SR10C">#REF!</definedName>
    <definedName name="SR10D" localSheetId="4">#REF!</definedName>
    <definedName name="SR10D">#REF!</definedName>
    <definedName name="SR10E" localSheetId="4">#REF!</definedName>
    <definedName name="SR10E">#REF!</definedName>
    <definedName name="SR10F" localSheetId="4">#REF!</definedName>
    <definedName name="SR10F">#REF!</definedName>
    <definedName name="SR11A" localSheetId="4">#REF!</definedName>
    <definedName name="SR11A">#REF!</definedName>
    <definedName name="SR11B" localSheetId="4">#REF!</definedName>
    <definedName name="SR11B">#REF!</definedName>
    <definedName name="SR11C" localSheetId="4">#REF!</definedName>
    <definedName name="SR11C">#REF!</definedName>
    <definedName name="SR11D" localSheetId="4">#REF!</definedName>
    <definedName name="SR11D">#REF!</definedName>
    <definedName name="SR11E" localSheetId="4">#REF!</definedName>
    <definedName name="SR11E">#REF!</definedName>
    <definedName name="SR11F" localSheetId="4">#REF!</definedName>
    <definedName name="SR11F">#REF!</definedName>
    <definedName name="SR12A" localSheetId="4">#REF!</definedName>
    <definedName name="SR12A">#REF!</definedName>
    <definedName name="SR12B" localSheetId="4">#REF!</definedName>
    <definedName name="SR12B">#REF!</definedName>
    <definedName name="SR12C" localSheetId="4">#REF!</definedName>
    <definedName name="SR12C">#REF!</definedName>
    <definedName name="SR12D" localSheetId="4">#REF!</definedName>
    <definedName name="SR12D">#REF!</definedName>
    <definedName name="SR12E" localSheetId="4">#REF!</definedName>
    <definedName name="SR12E">#REF!</definedName>
    <definedName name="SR12F" localSheetId="4">#REF!</definedName>
    <definedName name="SR12F">#REF!</definedName>
    <definedName name="SR13A" localSheetId="4">#REF!</definedName>
    <definedName name="SR13A">#REF!</definedName>
    <definedName name="SR13B" localSheetId="4">#REF!</definedName>
    <definedName name="SR13B">#REF!</definedName>
    <definedName name="SR13C" localSheetId="4">#REF!</definedName>
    <definedName name="SR13C">#REF!</definedName>
    <definedName name="SR13D" localSheetId="4">#REF!</definedName>
    <definedName name="SR13D">#REF!</definedName>
    <definedName name="SR13E" localSheetId="4">#REF!</definedName>
    <definedName name="SR13E">#REF!</definedName>
    <definedName name="SR13F" localSheetId="4">#REF!</definedName>
    <definedName name="SR13F">#REF!</definedName>
    <definedName name="SR14A" localSheetId="4">#REF!</definedName>
    <definedName name="SR14A">#REF!</definedName>
    <definedName name="SR14B" localSheetId="4">#REF!</definedName>
    <definedName name="SR14B">#REF!</definedName>
    <definedName name="SR14C" localSheetId="4">#REF!</definedName>
    <definedName name="SR14C">#REF!</definedName>
    <definedName name="SR14D" localSheetId="4">#REF!</definedName>
    <definedName name="SR14D">#REF!</definedName>
    <definedName name="SR14E" localSheetId="4">#REF!</definedName>
    <definedName name="SR14E">#REF!</definedName>
    <definedName name="SR14F" localSheetId="4">#REF!</definedName>
    <definedName name="SR14F">#REF!</definedName>
    <definedName name="SR15A" localSheetId="4">#REF!</definedName>
    <definedName name="SR15A">#REF!</definedName>
    <definedName name="SR15B" localSheetId="4">#REF!</definedName>
    <definedName name="SR15B">#REF!</definedName>
    <definedName name="SR15C" localSheetId="4">#REF!</definedName>
    <definedName name="SR15C">#REF!</definedName>
    <definedName name="SR15D" localSheetId="4">#REF!</definedName>
    <definedName name="SR15D">#REF!</definedName>
    <definedName name="SR15E" localSheetId="4">#REF!</definedName>
    <definedName name="SR15E">#REF!</definedName>
    <definedName name="SR15F" localSheetId="4">#REF!</definedName>
    <definedName name="SR15F">#REF!</definedName>
    <definedName name="SR16A" localSheetId="4">#REF!</definedName>
    <definedName name="SR16A">#REF!</definedName>
    <definedName name="SR16B" localSheetId="4">#REF!</definedName>
    <definedName name="SR16B">#REF!</definedName>
    <definedName name="SR16C" localSheetId="4">#REF!</definedName>
    <definedName name="SR16C">#REF!</definedName>
    <definedName name="SR16D" localSheetId="4">#REF!</definedName>
    <definedName name="SR16D">#REF!</definedName>
    <definedName name="SR16E" localSheetId="4">#REF!</definedName>
    <definedName name="SR16E">#REF!</definedName>
    <definedName name="SR16F" localSheetId="4">#REF!</definedName>
    <definedName name="SR16F">#REF!</definedName>
    <definedName name="SR17A" localSheetId="4">#REF!</definedName>
    <definedName name="SR17A">#REF!</definedName>
    <definedName name="SR17B" localSheetId="4">#REF!</definedName>
    <definedName name="SR17B">#REF!</definedName>
    <definedName name="SR17C" localSheetId="4">#REF!</definedName>
    <definedName name="SR17C">#REF!</definedName>
    <definedName name="SR17D" localSheetId="4">#REF!</definedName>
    <definedName name="SR17D">#REF!</definedName>
    <definedName name="SR17E" localSheetId="4">#REF!</definedName>
    <definedName name="SR17E">#REF!</definedName>
    <definedName name="SR17F" localSheetId="4">#REF!</definedName>
    <definedName name="SR17F">#REF!</definedName>
    <definedName name="SR1A" localSheetId="4">#REF!</definedName>
    <definedName name="SR1A">#REF!</definedName>
    <definedName name="SR1B" localSheetId="4">#REF!</definedName>
    <definedName name="SR1B">#REF!</definedName>
    <definedName name="SR1C" localSheetId="4">#REF!</definedName>
    <definedName name="SR1C">#REF!</definedName>
    <definedName name="SR1D" localSheetId="4">#REF!</definedName>
    <definedName name="SR1D">#REF!</definedName>
    <definedName name="SR1E" localSheetId="4">#REF!</definedName>
    <definedName name="SR1E">#REF!</definedName>
    <definedName name="SR1F" localSheetId="4">#REF!</definedName>
    <definedName name="SR1F">#REF!</definedName>
    <definedName name="SR2A" localSheetId="4">#REF!</definedName>
    <definedName name="SR2A">#REF!</definedName>
    <definedName name="SR2B" localSheetId="4">#REF!</definedName>
    <definedName name="SR2B">#REF!</definedName>
    <definedName name="SR2C" localSheetId="4">#REF!</definedName>
    <definedName name="SR2C">#REF!</definedName>
    <definedName name="SR2D" localSheetId="4">#REF!</definedName>
    <definedName name="SR2D">#REF!</definedName>
    <definedName name="SR2E" localSheetId="4">#REF!</definedName>
    <definedName name="SR2E">#REF!</definedName>
    <definedName name="SR2F" localSheetId="4">#REF!</definedName>
    <definedName name="SR2F">#REF!</definedName>
    <definedName name="SR3A" localSheetId="4">#REF!</definedName>
    <definedName name="SR3A">#REF!</definedName>
    <definedName name="SR3B" localSheetId="4">#REF!</definedName>
    <definedName name="SR3B">#REF!</definedName>
    <definedName name="SR3C" localSheetId="4">#REF!</definedName>
    <definedName name="SR3C">#REF!</definedName>
    <definedName name="SR3D" localSheetId="4">#REF!</definedName>
    <definedName name="SR3D">#REF!</definedName>
    <definedName name="SR3E" localSheetId="4">#REF!</definedName>
    <definedName name="SR3E">#REF!</definedName>
    <definedName name="SR3F" localSheetId="4">#REF!</definedName>
    <definedName name="SR3F">#REF!</definedName>
    <definedName name="SR4A" localSheetId="4">#REF!</definedName>
    <definedName name="SR4A">#REF!</definedName>
    <definedName name="SR4B" localSheetId="4">#REF!</definedName>
    <definedName name="SR4B">#REF!</definedName>
    <definedName name="SR4C" localSheetId="4">#REF!</definedName>
    <definedName name="SR4C">#REF!</definedName>
    <definedName name="SR4D" localSheetId="4">#REF!</definedName>
    <definedName name="SR4D">#REF!</definedName>
    <definedName name="SR4E" localSheetId="4">#REF!</definedName>
    <definedName name="SR4E">#REF!</definedName>
    <definedName name="SR4F" localSheetId="4">#REF!</definedName>
    <definedName name="SR4F">#REF!</definedName>
    <definedName name="SR5A" localSheetId="4">#REF!</definedName>
    <definedName name="SR5A">#REF!</definedName>
    <definedName name="SR5B" localSheetId="4">#REF!</definedName>
    <definedName name="SR5B">#REF!</definedName>
    <definedName name="SR5C" localSheetId="4">#REF!</definedName>
    <definedName name="SR5C">#REF!</definedName>
    <definedName name="SR5D" localSheetId="4">#REF!</definedName>
    <definedName name="SR5D">#REF!</definedName>
    <definedName name="SR5E" localSheetId="4">#REF!</definedName>
    <definedName name="SR5E">#REF!</definedName>
    <definedName name="SR5F" localSheetId="4">#REF!</definedName>
    <definedName name="SR5F">#REF!</definedName>
    <definedName name="SR6A" localSheetId="4">#REF!</definedName>
    <definedName name="SR6A">#REF!</definedName>
    <definedName name="SR6B" localSheetId="4">#REF!</definedName>
    <definedName name="SR6B">#REF!</definedName>
    <definedName name="SR6C" localSheetId="4">#REF!</definedName>
    <definedName name="SR6C">#REF!</definedName>
    <definedName name="SR6D" localSheetId="4">#REF!</definedName>
    <definedName name="SR6D">#REF!</definedName>
    <definedName name="SR6E" localSheetId="4">#REF!</definedName>
    <definedName name="SR6E">#REF!</definedName>
    <definedName name="SR6F" localSheetId="4">#REF!</definedName>
    <definedName name="SR6F">#REF!</definedName>
    <definedName name="SR7A" localSheetId="4">#REF!</definedName>
    <definedName name="SR7A">#REF!</definedName>
    <definedName name="SR7B" localSheetId="4">#REF!</definedName>
    <definedName name="SR7B">#REF!</definedName>
    <definedName name="SR7C" localSheetId="4">#REF!</definedName>
    <definedName name="SR7C">#REF!</definedName>
    <definedName name="SR7D" localSheetId="4">#REF!</definedName>
    <definedName name="SR7D">#REF!</definedName>
    <definedName name="SR7E" localSheetId="4">#REF!</definedName>
    <definedName name="SR7E">#REF!</definedName>
    <definedName name="SR7F" localSheetId="4">#REF!</definedName>
    <definedName name="SR7F">#REF!</definedName>
    <definedName name="SR8A" localSheetId="4">#REF!</definedName>
    <definedName name="SR8A">#REF!</definedName>
    <definedName name="SR8B" localSheetId="4">#REF!</definedName>
    <definedName name="SR8B">#REF!</definedName>
    <definedName name="SR8C" localSheetId="4">#REF!</definedName>
    <definedName name="SR8C">#REF!</definedName>
    <definedName name="SR8D" localSheetId="4">#REF!</definedName>
    <definedName name="SR8D">#REF!</definedName>
    <definedName name="SR8E" localSheetId="4">#REF!</definedName>
    <definedName name="SR8E">#REF!</definedName>
    <definedName name="SR8F" localSheetId="4">#REF!</definedName>
    <definedName name="SR8F">#REF!</definedName>
    <definedName name="SR9A" localSheetId="4">#REF!</definedName>
    <definedName name="SR9A">#REF!</definedName>
    <definedName name="SR9B" localSheetId="4">#REF!</definedName>
    <definedName name="SR9B">#REF!</definedName>
    <definedName name="SR9C" localSheetId="4">#REF!</definedName>
    <definedName name="SR9C">#REF!</definedName>
    <definedName name="SR9D" localSheetId="4">#REF!</definedName>
    <definedName name="SR9D">#REF!</definedName>
    <definedName name="SR9E" localSheetId="4">#REF!</definedName>
    <definedName name="SR9E">#REF!</definedName>
    <definedName name="SR9F" localSheetId="4">#REF!</definedName>
    <definedName name="SR9F">#REF!</definedName>
    <definedName name="SS" localSheetId="4">#REF!</definedName>
    <definedName name="SS">#REF!</definedName>
    <definedName name="SS10A" localSheetId="4">#REF!</definedName>
    <definedName name="SS10A">#REF!</definedName>
    <definedName name="SS10B" localSheetId="4">#REF!</definedName>
    <definedName name="SS10B">#REF!</definedName>
    <definedName name="SS10C" localSheetId="4">#REF!</definedName>
    <definedName name="SS10C">#REF!</definedName>
    <definedName name="SS10D" localSheetId="4">#REF!</definedName>
    <definedName name="SS10D">#REF!</definedName>
    <definedName name="SS10E" localSheetId="4">#REF!</definedName>
    <definedName name="SS10E">#REF!</definedName>
    <definedName name="SS10F" localSheetId="4">#REF!</definedName>
    <definedName name="SS10F">#REF!</definedName>
    <definedName name="SS11A" localSheetId="4">#REF!</definedName>
    <definedName name="SS11A">#REF!</definedName>
    <definedName name="SS11B" localSheetId="4">#REF!</definedName>
    <definedName name="SS11B">#REF!</definedName>
    <definedName name="SS11C" localSheetId="4">#REF!</definedName>
    <definedName name="SS11C">#REF!</definedName>
    <definedName name="SS11D" localSheetId="4">#REF!</definedName>
    <definedName name="SS11D">#REF!</definedName>
    <definedName name="SS11E" localSheetId="4">#REF!</definedName>
    <definedName name="SS11E">#REF!</definedName>
    <definedName name="SS11F" localSheetId="4">#REF!</definedName>
    <definedName name="SS11F">#REF!</definedName>
    <definedName name="SS12A" localSheetId="4">#REF!</definedName>
    <definedName name="SS12A">#REF!</definedName>
    <definedName name="SS12B" localSheetId="4">#REF!</definedName>
    <definedName name="SS12B">#REF!</definedName>
    <definedName name="SS12C" localSheetId="4">#REF!</definedName>
    <definedName name="SS12C">#REF!</definedName>
    <definedName name="SS12D" localSheetId="4">#REF!</definedName>
    <definedName name="SS12D">#REF!</definedName>
    <definedName name="SS12E" localSheetId="4">#REF!</definedName>
    <definedName name="SS12E">#REF!</definedName>
    <definedName name="SS12F" localSheetId="4">#REF!</definedName>
    <definedName name="SS12F">#REF!</definedName>
    <definedName name="SS13A" localSheetId="4">#REF!</definedName>
    <definedName name="SS13A">#REF!</definedName>
    <definedName name="SS13B" localSheetId="4">#REF!</definedName>
    <definedName name="SS13B">#REF!</definedName>
    <definedName name="SS13C" localSheetId="4">#REF!</definedName>
    <definedName name="SS13C">#REF!</definedName>
    <definedName name="SS13D" localSheetId="4">#REF!</definedName>
    <definedName name="SS13D">#REF!</definedName>
    <definedName name="SS13E" localSheetId="4">#REF!</definedName>
    <definedName name="SS13E">#REF!</definedName>
    <definedName name="SS13F" localSheetId="4">#REF!</definedName>
    <definedName name="SS13F">#REF!</definedName>
    <definedName name="SS14A" localSheetId="4">#REF!</definedName>
    <definedName name="SS14A">#REF!</definedName>
    <definedName name="SS14B" localSheetId="4">#REF!</definedName>
    <definedName name="SS14B">#REF!</definedName>
    <definedName name="SS14C" localSheetId="4">#REF!</definedName>
    <definedName name="SS14C">#REF!</definedName>
    <definedName name="SS14D" localSheetId="4">#REF!</definedName>
    <definedName name="SS14D">#REF!</definedName>
    <definedName name="SS14E" localSheetId="4">#REF!</definedName>
    <definedName name="SS14E">#REF!</definedName>
    <definedName name="SS14F" localSheetId="4">#REF!</definedName>
    <definedName name="SS14F">#REF!</definedName>
    <definedName name="SS15A" localSheetId="4">#REF!</definedName>
    <definedName name="SS15A">#REF!</definedName>
    <definedName name="SS15B" localSheetId="4">#REF!</definedName>
    <definedName name="SS15B">#REF!</definedName>
    <definedName name="SS15C" localSheetId="4">#REF!</definedName>
    <definedName name="SS15C">#REF!</definedName>
    <definedName name="SS15D" localSheetId="4">#REF!</definedName>
    <definedName name="SS15D">#REF!</definedName>
    <definedName name="SS15E" localSheetId="4">#REF!</definedName>
    <definedName name="SS15E">#REF!</definedName>
    <definedName name="SS15F" localSheetId="4">#REF!</definedName>
    <definedName name="SS15F">#REF!</definedName>
    <definedName name="SS16A" localSheetId="4">#REF!</definedName>
    <definedName name="SS16A">#REF!</definedName>
    <definedName name="SS16B" localSheetId="4">#REF!</definedName>
    <definedName name="SS16B">#REF!</definedName>
    <definedName name="SS16C" localSheetId="4">#REF!</definedName>
    <definedName name="SS16C">#REF!</definedName>
    <definedName name="SS16D" localSheetId="4">#REF!</definedName>
    <definedName name="SS16D">#REF!</definedName>
    <definedName name="SS16E" localSheetId="4">#REF!</definedName>
    <definedName name="SS16E">#REF!</definedName>
    <definedName name="SS16F" localSheetId="4">#REF!</definedName>
    <definedName name="SS16F">#REF!</definedName>
    <definedName name="SS17A" localSheetId="4">#REF!</definedName>
    <definedName name="SS17A">#REF!</definedName>
    <definedName name="SS17B" localSheetId="4">#REF!</definedName>
    <definedName name="SS17B">#REF!</definedName>
    <definedName name="SS17C" localSheetId="4">#REF!</definedName>
    <definedName name="SS17C">#REF!</definedName>
    <definedName name="SS17D" localSheetId="4">#REF!</definedName>
    <definedName name="SS17D">#REF!</definedName>
    <definedName name="SS17E" localSheetId="4">#REF!</definedName>
    <definedName name="SS17E">#REF!</definedName>
    <definedName name="SS17F" localSheetId="4">#REF!</definedName>
    <definedName name="SS17F">#REF!</definedName>
    <definedName name="SS1A" localSheetId="4">#REF!</definedName>
    <definedName name="SS1A">#REF!</definedName>
    <definedName name="SS1B" localSheetId="4">#REF!</definedName>
    <definedName name="SS1B">#REF!</definedName>
    <definedName name="SS1C" localSheetId="4">#REF!</definedName>
    <definedName name="SS1C">#REF!</definedName>
    <definedName name="SS1D" localSheetId="4">#REF!</definedName>
    <definedName name="SS1D">#REF!</definedName>
    <definedName name="SS1E" localSheetId="4">#REF!</definedName>
    <definedName name="SS1E">#REF!</definedName>
    <definedName name="SS1F" localSheetId="4">#REF!</definedName>
    <definedName name="SS1F">#REF!</definedName>
    <definedName name="SS2A" localSheetId="4">#REF!</definedName>
    <definedName name="SS2A">#REF!</definedName>
    <definedName name="SS2B" localSheetId="4">#REF!</definedName>
    <definedName name="SS2B">#REF!</definedName>
    <definedName name="SS2C" localSheetId="4">#REF!</definedName>
    <definedName name="SS2C">#REF!</definedName>
    <definedName name="SS2D" localSheetId="4">#REF!</definedName>
    <definedName name="SS2D">#REF!</definedName>
    <definedName name="SS2E" localSheetId="4">#REF!</definedName>
    <definedName name="SS2E">#REF!</definedName>
    <definedName name="SS2F" localSheetId="4">#REF!</definedName>
    <definedName name="SS2F">#REF!</definedName>
    <definedName name="SS3A" localSheetId="4">#REF!</definedName>
    <definedName name="SS3A">#REF!</definedName>
    <definedName name="SS3B" localSheetId="4">#REF!</definedName>
    <definedName name="SS3B">#REF!</definedName>
    <definedName name="SS3C" localSheetId="4">#REF!</definedName>
    <definedName name="SS3C">#REF!</definedName>
    <definedName name="SS3D" localSheetId="4">#REF!</definedName>
    <definedName name="SS3D">#REF!</definedName>
    <definedName name="SS3E" localSheetId="4">#REF!</definedName>
    <definedName name="SS3E">#REF!</definedName>
    <definedName name="SS3F" localSheetId="4">#REF!</definedName>
    <definedName name="SS3F">#REF!</definedName>
    <definedName name="SS4A" localSheetId="4">#REF!</definedName>
    <definedName name="SS4A">#REF!</definedName>
    <definedName name="SS4B" localSheetId="4">#REF!</definedName>
    <definedName name="SS4B">#REF!</definedName>
    <definedName name="SS4C" localSheetId="4">#REF!</definedName>
    <definedName name="SS4C">#REF!</definedName>
    <definedName name="SS4D" localSheetId="4">#REF!</definedName>
    <definedName name="SS4D">#REF!</definedName>
    <definedName name="SS4E" localSheetId="4">#REF!</definedName>
    <definedName name="SS4E">#REF!</definedName>
    <definedName name="SS4F" localSheetId="4">#REF!</definedName>
    <definedName name="SS4F">#REF!</definedName>
    <definedName name="SS5A" localSheetId="4">#REF!</definedName>
    <definedName name="SS5A">#REF!</definedName>
    <definedName name="SS5B" localSheetId="4">#REF!</definedName>
    <definedName name="SS5B">#REF!</definedName>
    <definedName name="SS5C" localSheetId="4">#REF!</definedName>
    <definedName name="SS5C">#REF!</definedName>
    <definedName name="SS5D" localSheetId="4">#REF!</definedName>
    <definedName name="SS5D">#REF!</definedName>
    <definedName name="SS5E" localSheetId="4">#REF!</definedName>
    <definedName name="SS5E">#REF!</definedName>
    <definedName name="SS5F" localSheetId="4">#REF!</definedName>
    <definedName name="SS5F">#REF!</definedName>
    <definedName name="SS6A" localSheetId="4">#REF!</definedName>
    <definedName name="SS6A">#REF!</definedName>
    <definedName name="SS6B" localSheetId="4">#REF!</definedName>
    <definedName name="SS6B">#REF!</definedName>
    <definedName name="SS6C" localSheetId="4">#REF!</definedName>
    <definedName name="SS6C">#REF!</definedName>
    <definedName name="SS6D" localSheetId="4">#REF!</definedName>
    <definedName name="SS6D">#REF!</definedName>
    <definedName name="SS6E" localSheetId="4">#REF!</definedName>
    <definedName name="SS6E">#REF!</definedName>
    <definedName name="SS6F" localSheetId="4">#REF!</definedName>
    <definedName name="SS6F">#REF!</definedName>
    <definedName name="SS7A" localSheetId="4">#REF!</definedName>
    <definedName name="SS7A">#REF!</definedName>
    <definedName name="SS7B" localSheetId="4">#REF!</definedName>
    <definedName name="SS7B">#REF!</definedName>
    <definedName name="SS7C" localSheetId="4">#REF!</definedName>
    <definedName name="SS7C">#REF!</definedName>
    <definedName name="SS7D" localSheetId="4">#REF!</definedName>
    <definedName name="SS7D">#REF!</definedName>
    <definedName name="SS7E" localSheetId="4">#REF!</definedName>
    <definedName name="SS7E">#REF!</definedName>
    <definedName name="SS7F" localSheetId="4">#REF!</definedName>
    <definedName name="SS7F">#REF!</definedName>
    <definedName name="SS8A" localSheetId="4">#REF!</definedName>
    <definedName name="SS8A">#REF!</definedName>
    <definedName name="SS8B" localSheetId="4">#REF!</definedName>
    <definedName name="SS8B">#REF!</definedName>
    <definedName name="SS8C" localSheetId="4">#REF!</definedName>
    <definedName name="SS8C">#REF!</definedName>
    <definedName name="SS8D" localSheetId="4">#REF!</definedName>
    <definedName name="SS8D">#REF!</definedName>
    <definedName name="SS8E" localSheetId="4">#REF!</definedName>
    <definedName name="SS8E">#REF!</definedName>
    <definedName name="SS8F" localSheetId="4">#REF!</definedName>
    <definedName name="SS8F">#REF!</definedName>
    <definedName name="SS9A" localSheetId="4">#REF!</definedName>
    <definedName name="SS9A">#REF!</definedName>
    <definedName name="SS9B" localSheetId="4">#REF!</definedName>
    <definedName name="SS9B">#REF!</definedName>
    <definedName name="SS9C" localSheetId="4">#REF!</definedName>
    <definedName name="SS9C">#REF!</definedName>
    <definedName name="SS9D" localSheetId="4">#REF!</definedName>
    <definedName name="SS9D">#REF!</definedName>
    <definedName name="SS9E" localSheetId="4">#REF!</definedName>
    <definedName name="SS9E">#REF!</definedName>
    <definedName name="SS9F" localSheetId="4">#REF!</definedName>
    <definedName name="SS9F">#REF!</definedName>
    <definedName name="ST" localSheetId="4">#REF!</definedName>
    <definedName name="ST">#REF!</definedName>
    <definedName name="ST10A" localSheetId="4">#REF!</definedName>
    <definedName name="ST10A">#REF!</definedName>
    <definedName name="ST10B" localSheetId="4">#REF!</definedName>
    <definedName name="ST10B">#REF!</definedName>
    <definedName name="ST10C" localSheetId="4">#REF!</definedName>
    <definedName name="ST10C">#REF!</definedName>
    <definedName name="ST10D" localSheetId="4">#REF!</definedName>
    <definedName name="ST10D">#REF!</definedName>
    <definedName name="ST10E" localSheetId="4">#REF!</definedName>
    <definedName name="ST10E">#REF!</definedName>
    <definedName name="ST10F" localSheetId="4">#REF!</definedName>
    <definedName name="ST10F">#REF!</definedName>
    <definedName name="ST11A" localSheetId="4">#REF!</definedName>
    <definedName name="ST11A">#REF!</definedName>
    <definedName name="ST11B" localSheetId="4">#REF!</definedName>
    <definedName name="ST11B">#REF!</definedName>
    <definedName name="ST11C" localSheetId="4">#REF!</definedName>
    <definedName name="ST11C">#REF!</definedName>
    <definedName name="ST11D" localSheetId="4">#REF!</definedName>
    <definedName name="ST11D">#REF!</definedName>
    <definedName name="ST11E" localSheetId="4">#REF!</definedName>
    <definedName name="ST11E">#REF!</definedName>
    <definedName name="ST11F" localSheetId="4">#REF!</definedName>
    <definedName name="ST11F">#REF!</definedName>
    <definedName name="ST12A" localSheetId="4">#REF!</definedName>
    <definedName name="ST12A">#REF!</definedName>
    <definedName name="ST12B" localSheetId="4">#REF!</definedName>
    <definedName name="ST12B">#REF!</definedName>
    <definedName name="ST12C" localSheetId="4">#REF!</definedName>
    <definedName name="ST12C">#REF!</definedName>
    <definedName name="ST12D" localSheetId="4">#REF!</definedName>
    <definedName name="ST12D">#REF!</definedName>
    <definedName name="ST12E" localSheetId="4">#REF!</definedName>
    <definedName name="ST12E">#REF!</definedName>
    <definedName name="ST12F" localSheetId="4">#REF!</definedName>
    <definedName name="ST12F">#REF!</definedName>
    <definedName name="ST13A" localSheetId="4">#REF!</definedName>
    <definedName name="ST13A">#REF!</definedName>
    <definedName name="ST13B" localSheetId="4">#REF!</definedName>
    <definedName name="ST13B">#REF!</definedName>
    <definedName name="ST13C" localSheetId="4">#REF!</definedName>
    <definedName name="ST13C">#REF!</definedName>
    <definedName name="ST13D" localSheetId="4">#REF!</definedName>
    <definedName name="ST13D">#REF!</definedName>
    <definedName name="ST13E" localSheetId="4">#REF!</definedName>
    <definedName name="ST13E">#REF!</definedName>
    <definedName name="ST13F" localSheetId="4">#REF!</definedName>
    <definedName name="ST13F">#REF!</definedName>
    <definedName name="ST14A" localSheetId="4">#REF!</definedName>
    <definedName name="ST14A">#REF!</definedName>
    <definedName name="ST14B" localSheetId="4">#REF!</definedName>
    <definedName name="ST14B">#REF!</definedName>
    <definedName name="ST14C" localSheetId="4">#REF!</definedName>
    <definedName name="ST14C">#REF!</definedName>
    <definedName name="ST14D" localSheetId="4">#REF!</definedName>
    <definedName name="ST14D">#REF!</definedName>
    <definedName name="ST14E" localSheetId="4">#REF!</definedName>
    <definedName name="ST14E">#REF!</definedName>
    <definedName name="ST14F" localSheetId="4">#REF!</definedName>
    <definedName name="ST14F">#REF!</definedName>
    <definedName name="ST15A" localSheetId="4">#REF!</definedName>
    <definedName name="ST15A">#REF!</definedName>
    <definedName name="ST15B" localSheetId="4">#REF!</definedName>
    <definedName name="ST15B">#REF!</definedName>
    <definedName name="ST15C" localSheetId="4">#REF!</definedName>
    <definedName name="ST15C">#REF!</definedName>
    <definedName name="ST15D" localSheetId="4">#REF!</definedName>
    <definedName name="ST15D">#REF!</definedName>
    <definedName name="ST15E" localSheetId="4">#REF!</definedName>
    <definedName name="ST15E">#REF!</definedName>
    <definedName name="ST15F" localSheetId="4">#REF!</definedName>
    <definedName name="ST15F">#REF!</definedName>
    <definedName name="ST16A" localSheetId="4">#REF!</definedName>
    <definedName name="ST16A">#REF!</definedName>
    <definedName name="ST16B" localSheetId="4">#REF!</definedName>
    <definedName name="ST16B">#REF!</definedName>
    <definedName name="ST16C" localSheetId="4">#REF!</definedName>
    <definedName name="ST16C">#REF!</definedName>
    <definedName name="ST16D" localSheetId="4">#REF!</definedName>
    <definedName name="ST16D">#REF!</definedName>
    <definedName name="ST16E" localSheetId="4">#REF!</definedName>
    <definedName name="ST16E">#REF!</definedName>
    <definedName name="ST16F" localSheetId="4">#REF!</definedName>
    <definedName name="ST16F">#REF!</definedName>
    <definedName name="ST17A" localSheetId="4">#REF!</definedName>
    <definedName name="ST17A">#REF!</definedName>
    <definedName name="ST17B" localSheetId="4">#REF!</definedName>
    <definedName name="ST17B">#REF!</definedName>
    <definedName name="ST17C" localSheetId="4">#REF!</definedName>
    <definedName name="ST17C">#REF!</definedName>
    <definedName name="ST17D" localSheetId="4">#REF!</definedName>
    <definedName name="ST17D">#REF!</definedName>
    <definedName name="ST17E" localSheetId="4">#REF!</definedName>
    <definedName name="ST17E">#REF!</definedName>
    <definedName name="ST17F" localSheetId="4">#REF!</definedName>
    <definedName name="ST17F">#REF!</definedName>
    <definedName name="ST18A" localSheetId="4">#REF!</definedName>
    <definedName name="ST18A">#REF!</definedName>
    <definedName name="ST18B" localSheetId="4">#REF!</definedName>
    <definedName name="ST18B">#REF!</definedName>
    <definedName name="ST18C" localSheetId="4">#REF!</definedName>
    <definedName name="ST18C">#REF!</definedName>
    <definedName name="ST18D" localSheetId="4">#REF!</definedName>
    <definedName name="ST18D">#REF!</definedName>
    <definedName name="ST18E" localSheetId="4">#REF!</definedName>
    <definedName name="ST18E">#REF!</definedName>
    <definedName name="ST18F" localSheetId="4">#REF!</definedName>
    <definedName name="ST18F">#REF!</definedName>
    <definedName name="ST1A" localSheetId="4">#REF!</definedName>
    <definedName name="ST1A">#REF!</definedName>
    <definedName name="ST1B" localSheetId="4">#REF!</definedName>
    <definedName name="ST1B">#REF!</definedName>
    <definedName name="ST1C" localSheetId="4">#REF!</definedName>
    <definedName name="ST1C">#REF!</definedName>
    <definedName name="ST1D" localSheetId="4">#REF!</definedName>
    <definedName name="ST1D">#REF!</definedName>
    <definedName name="ST1E" localSheetId="4">#REF!</definedName>
    <definedName name="ST1E">#REF!</definedName>
    <definedName name="ST1F" localSheetId="4">#REF!</definedName>
    <definedName name="ST1F">#REF!</definedName>
    <definedName name="ST2A" localSheetId="4">#REF!</definedName>
    <definedName name="ST2A">#REF!</definedName>
    <definedName name="ST2C" localSheetId="4">#REF!</definedName>
    <definedName name="ST2C">#REF!</definedName>
    <definedName name="ST2D" localSheetId="4">#REF!</definedName>
    <definedName name="ST2D">#REF!</definedName>
    <definedName name="ST2E" localSheetId="4">#REF!</definedName>
    <definedName name="ST2E">#REF!</definedName>
    <definedName name="ST2F" localSheetId="4">#REF!</definedName>
    <definedName name="ST2F">#REF!</definedName>
    <definedName name="ST3A" localSheetId="4">#REF!</definedName>
    <definedName name="ST3A">#REF!</definedName>
    <definedName name="ST3B" localSheetId="4">#REF!</definedName>
    <definedName name="ST3B">#REF!</definedName>
    <definedName name="ST3C" localSheetId="4">#REF!</definedName>
    <definedName name="ST3C">#REF!</definedName>
    <definedName name="ST3D" localSheetId="4">#REF!</definedName>
    <definedName name="ST3D">#REF!</definedName>
    <definedName name="ST3E" localSheetId="4">#REF!</definedName>
    <definedName name="ST3E">#REF!</definedName>
    <definedName name="ST3F" localSheetId="4">#REF!</definedName>
    <definedName name="ST3F">#REF!</definedName>
    <definedName name="ST4A" localSheetId="4">#REF!</definedName>
    <definedName name="ST4A">#REF!</definedName>
    <definedName name="ST4B" localSheetId="4">#REF!</definedName>
    <definedName name="ST4B">#REF!</definedName>
    <definedName name="ST4C" localSheetId="4">#REF!</definedName>
    <definedName name="ST4C">#REF!</definedName>
    <definedName name="ST4D" localSheetId="4">#REF!</definedName>
    <definedName name="ST4D">#REF!</definedName>
    <definedName name="ST4E" localSheetId="4">#REF!</definedName>
    <definedName name="ST4E">#REF!</definedName>
    <definedName name="ST4F" localSheetId="4">#REF!</definedName>
    <definedName name="ST4F">#REF!</definedName>
    <definedName name="ST5A" localSheetId="4">#REF!</definedName>
    <definedName name="ST5A">#REF!</definedName>
    <definedName name="ST5B" localSheetId="4">#REF!</definedName>
    <definedName name="ST5B">#REF!</definedName>
    <definedName name="ST5C" localSheetId="4">#REF!</definedName>
    <definedName name="ST5C">#REF!</definedName>
    <definedName name="ST5D" localSheetId="4">#REF!</definedName>
    <definedName name="ST5D">#REF!</definedName>
    <definedName name="ST5E" localSheetId="4">#REF!</definedName>
    <definedName name="ST5E">#REF!</definedName>
    <definedName name="ST5F" localSheetId="4">#REF!</definedName>
    <definedName name="ST5F">#REF!</definedName>
    <definedName name="ST6A" localSheetId="4">#REF!</definedName>
    <definedName name="ST6A">#REF!</definedName>
    <definedName name="ST6B" localSheetId="4">#REF!</definedName>
    <definedName name="ST6B">#REF!</definedName>
    <definedName name="ST6C" localSheetId="4">#REF!</definedName>
    <definedName name="ST6C">#REF!</definedName>
    <definedName name="ST6D" localSheetId="4">#REF!</definedName>
    <definedName name="ST6D">#REF!</definedName>
    <definedName name="ST6E" localSheetId="4">#REF!</definedName>
    <definedName name="ST6E">#REF!</definedName>
    <definedName name="ST6F" localSheetId="4">#REF!</definedName>
    <definedName name="ST6F">#REF!</definedName>
    <definedName name="ST7A" localSheetId="4">#REF!</definedName>
    <definedName name="ST7A">#REF!</definedName>
    <definedName name="ST7B" localSheetId="4">#REF!</definedName>
    <definedName name="ST7B">#REF!</definedName>
    <definedName name="ST7C" localSheetId="4">#REF!</definedName>
    <definedName name="ST7C">#REF!</definedName>
    <definedName name="ST7D" localSheetId="4">#REF!</definedName>
    <definedName name="ST7D">#REF!</definedName>
    <definedName name="ST7E" localSheetId="4">#REF!</definedName>
    <definedName name="ST7E">#REF!</definedName>
    <definedName name="ST7F" localSheetId="4">#REF!</definedName>
    <definedName name="ST7F">#REF!</definedName>
    <definedName name="ST8A" localSheetId="4">#REF!</definedName>
    <definedName name="ST8A">#REF!</definedName>
    <definedName name="ST8B" localSheetId="4">#REF!</definedName>
    <definedName name="ST8B">#REF!</definedName>
    <definedName name="ST8C" localSheetId="4">#REF!</definedName>
    <definedName name="ST8C">#REF!</definedName>
    <definedName name="ST8D" localSheetId="4">#REF!</definedName>
    <definedName name="ST8D">#REF!</definedName>
    <definedName name="ST8E" localSheetId="4">#REF!</definedName>
    <definedName name="ST8E">#REF!</definedName>
    <definedName name="ST8F" localSheetId="4">#REF!</definedName>
    <definedName name="ST8F">#REF!</definedName>
    <definedName name="ST9A" localSheetId="4">#REF!</definedName>
    <definedName name="ST9A">#REF!</definedName>
    <definedName name="ST9B" localSheetId="4">#REF!</definedName>
    <definedName name="ST9B">#REF!</definedName>
    <definedName name="ST9C" localSheetId="4">#REF!</definedName>
    <definedName name="ST9C">#REF!</definedName>
    <definedName name="ST9D" localSheetId="4">#REF!</definedName>
    <definedName name="ST9D">#REF!</definedName>
    <definedName name="ST9E" localSheetId="4">#REF!</definedName>
    <definedName name="ST9E">#REF!</definedName>
    <definedName name="ST9F" localSheetId="4">#REF!</definedName>
    <definedName name="ST9F">#REF!</definedName>
    <definedName name="stf" localSheetId="4">#REF!</definedName>
    <definedName name="stf">#REF!</definedName>
    <definedName name="SU" localSheetId="4">#REF!</definedName>
    <definedName name="SU">#REF!</definedName>
    <definedName name="SU10A" localSheetId="4">#REF!</definedName>
    <definedName name="SU10A">#REF!</definedName>
    <definedName name="SU10B" localSheetId="4">#REF!</definedName>
    <definedName name="SU10B">#REF!</definedName>
    <definedName name="SU10C" localSheetId="4">#REF!</definedName>
    <definedName name="SU10C">#REF!</definedName>
    <definedName name="SU10D" localSheetId="4">#REF!</definedName>
    <definedName name="SU10D">#REF!</definedName>
    <definedName name="SU10E" localSheetId="4">#REF!</definedName>
    <definedName name="SU10E">#REF!</definedName>
    <definedName name="SU10F" localSheetId="4">#REF!</definedName>
    <definedName name="SU10F">#REF!</definedName>
    <definedName name="SU11A" localSheetId="4">#REF!</definedName>
    <definedName name="SU11A">#REF!</definedName>
    <definedName name="SU11B" localSheetId="4">#REF!</definedName>
    <definedName name="SU11B">#REF!</definedName>
    <definedName name="SU11C" localSheetId="4">#REF!</definedName>
    <definedName name="SU11C">#REF!</definedName>
    <definedName name="SU11D" localSheetId="4">#REF!</definedName>
    <definedName name="SU11D">#REF!</definedName>
    <definedName name="SU11E" localSheetId="4">#REF!</definedName>
    <definedName name="SU11E">#REF!</definedName>
    <definedName name="SU11F" localSheetId="4">#REF!</definedName>
    <definedName name="SU11F">#REF!</definedName>
    <definedName name="SU12A" localSheetId="4">#REF!</definedName>
    <definedName name="SU12A">#REF!</definedName>
    <definedName name="SU12B" localSheetId="4">#REF!</definedName>
    <definedName name="SU12B">#REF!</definedName>
    <definedName name="SU12C" localSheetId="4">#REF!</definedName>
    <definedName name="SU12C">#REF!</definedName>
    <definedName name="SU12D" localSheetId="4">#REF!</definedName>
    <definedName name="SU12D">#REF!</definedName>
    <definedName name="SU12E" localSheetId="4">#REF!</definedName>
    <definedName name="SU12E">#REF!</definedName>
    <definedName name="SU12F" localSheetId="4">#REF!</definedName>
    <definedName name="SU12F">#REF!</definedName>
    <definedName name="SU13A" localSheetId="4">#REF!</definedName>
    <definedName name="SU13A">#REF!</definedName>
    <definedName name="SU13B" localSheetId="4">#REF!</definedName>
    <definedName name="SU13B">#REF!</definedName>
    <definedName name="SU13C" localSheetId="4">#REF!</definedName>
    <definedName name="SU13C">#REF!</definedName>
    <definedName name="SU13D" localSheetId="4">#REF!</definedName>
    <definedName name="SU13D">#REF!</definedName>
    <definedName name="SU13E" localSheetId="4">#REF!</definedName>
    <definedName name="SU13E">#REF!</definedName>
    <definedName name="SU13F" localSheetId="4">#REF!</definedName>
    <definedName name="SU13F">#REF!</definedName>
    <definedName name="SU14A" localSheetId="4">#REF!</definedName>
    <definedName name="SU14A">#REF!</definedName>
    <definedName name="SU14B" localSheetId="4">#REF!</definedName>
    <definedName name="SU14B">#REF!</definedName>
    <definedName name="SU14C" localSheetId="4">#REF!</definedName>
    <definedName name="SU14C">#REF!</definedName>
    <definedName name="SU14D" localSheetId="4">#REF!</definedName>
    <definedName name="SU14D">#REF!</definedName>
    <definedName name="SU14E" localSheetId="4">#REF!</definedName>
    <definedName name="SU14E">#REF!</definedName>
    <definedName name="SU14F" localSheetId="4">#REF!</definedName>
    <definedName name="SU14F">#REF!</definedName>
    <definedName name="SU15A" localSheetId="4">#REF!</definedName>
    <definedName name="SU15A">#REF!</definedName>
    <definedName name="SU15B" localSheetId="4">#REF!</definedName>
    <definedName name="SU15B">#REF!</definedName>
    <definedName name="SU15C" localSheetId="4">#REF!</definedName>
    <definedName name="SU15C">#REF!</definedName>
    <definedName name="SU15D" localSheetId="4">#REF!</definedName>
    <definedName name="SU15D">#REF!</definedName>
    <definedName name="SU15E" localSheetId="4">#REF!</definedName>
    <definedName name="SU15E">#REF!</definedName>
    <definedName name="SU15F" localSheetId="4">#REF!</definedName>
    <definedName name="SU15F">#REF!</definedName>
    <definedName name="SU16A" localSheetId="4">#REF!</definedName>
    <definedName name="SU16A">#REF!</definedName>
    <definedName name="SU16B" localSheetId="4">#REF!</definedName>
    <definedName name="SU16B">#REF!</definedName>
    <definedName name="SU16C" localSheetId="4">#REF!</definedName>
    <definedName name="SU16C">#REF!</definedName>
    <definedName name="SU16D" localSheetId="4">#REF!</definedName>
    <definedName name="SU16D">#REF!</definedName>
    <definedName name="SU16E" localSheetId="4">#REF!</definedName>
    <definedName name="SU16E">#REF!</definedName>
    <definedName name="SU16F" localSheetId="4">#REF!</definedName>
    <definedName name="SU16F">#REF!</definedName>
    <definedName name="SU17A" localSheetId="4">#REF!</definedName>
    <definedName name="SU17A">#REF!</definedName>
    <definedName name="SU17B" localSheetId="4">#REF!</definedName>
    <definedName name="SU17B">#REF!</definedName>
    <definedName name="SU17C" localSheetId="4">#REF!</definedName>
    <definedName name="SU17C">#REF!</definedName>
    <definedName name="SU17D" localSheetId="4">#REF!</definedName>
    <definedName name="SU17D">#REF!</definedName>
    <definedName name="SU17E" localSheetId="4">#REF!</definedName>
    <definedName name="SU17E">#REF!</definedName>
    <definedName name="SU17F" localSheetId="4">#REF!</definedName>
    <definedName name="SU17F">#REF!</definedName>
    <definedName name="SU18A" localSheetId="4">#REF!</definedName>
    <definedName name="SU18A">#REF!</definedName>
    <definedName name="SU18B" localSheetId="4">#REF!</definedName>
    <definedName name="SU18B">#REF!</definedName>
    <definedName name="SU18C" localSheetId="4">#REF!</definedName>
    <definedName name="SU18C">#REF!</definedName>
    <definedName name="SU18D" localSheetId="4">#REF!</definedName>
    <definedName name="SU18D">#REF!</definedName>
    <definedName name="SU18E" localSheetId="4">#REF!</definedName>
    <definedName name="SU18E">#REF!</definedName>
    <definedName name="SU18F" localSheetId="4">#REF!</definedName>
    <definedName name="SU18F">#REF!</definedName>
    <definedName name="SU1A" localSheetId="4">#REF!</definedName>
    <definedName name="SU1A">#REF!</definedName>
    <definedName name="SU1B" localSheetId="4">#REF!</definedName>
    <definedName name="SU1B">#REF!</definedName>
    <definedName name="SU1C" localSheetId="4">#REF!</definedName>
    <definedName name="SU1C">#REF!</definedName>
    <definedName name="SU1D" localSheetId="4">#REF!</definedName>
    <definedName name="SU1D">#REF!</definedName>
    <definedName name="SU1E" localSheetId="4">#REF!</definedName>
    <definedName name="SU1E">#REF!</definedName>
    <definedName name="SU1F" localSheetId="4">#REF!</definedName>
    <definedName name="SU1F">#REF!</definedName>
    <definedName name="SU2A" localSheetId="4">#REF!</definedName>
    <definedName name="SU2A">#REF!</definedName>
    <definedName name="SU2B" localSheetId="4">#REF!</definedName>
    <definedName name="SU2B">#REF!</definedName>
    <definedName name="SU2C" localSheetId="4">#REF!</definedName>
    <definedName name="SU2C">#REF!</definedName>
    <definedName name="SU2D" localSheetId="4">#REF!</definedName>
    <definedName name="SU2D">#REF!</definedName>
    <definedName name="SU2E" localSheetId="4">#REF!</definedName>
    <definedName name="SU2E">#REF!</definedName>
    <definedName name="SU2F" localSheetId="4">#REF!</definedName>
    <definedName name="SU2F">#REF!</definedName>
    <definedName name="SU3A" localSheetId="4">#REF!</definedName>
    <definedName name="SU3A">#REF!</definedName>
    <definedName name="SU3B" localSheetId="4">#REF!</definedName>
    <definedName name="SU3B">#REF!</definedName>
    <definedName name="SU3C" localSheetId="4">#REF!</definedName>
    <definedName name="SU3C">#REF!</definedName>
    <definedName name="SU3D" localSheetId="4">#REF!</definedName>
    <definedName name="SU3D">#REF!</definedName>
    <definedName name="SU3E" localSheetId="4">#REF!</definedName>
    <definedName name="SU3E">#REF!</definedName>
    <definedName name="SU3F" localSheetId="4">#REF!</definedName>
    <definedName name="SU3F">#REF!</definedName>
    <definedName name="SU4A" localSheetId="4">#REF!</definedName>
    <definedName name="SU4A">#REF!</definedName>
    <definedName name="SU4B" localSheetId="4">#REF!</definedName>
    <definedName name="SU4B">#REF!</definedName>
    <definedName name="SU4C" localSheetId="4">#REF!</definedName>
    <definedName name="SU4C">#REF!</definedName>
    <definedName name="SU4D" localSheetId="4">#REF!</definedName>
    <definedName name="SU4D">#REF!</definedName>
    <definedName name="SU4E" localSheetId="4">#REF!</definedName>
    <definedName name="SU4E">#REF!</definedName>
    <definedName name="SU4F" localSheetId="4">#REF!</definedName>
    <definedName name="SU4F">#REF!</definedName>
    <definedName name="SU5A" localSheetId="4">#REF!</definedName>
    <definedName name="SU5A">#REF!</definedName>
    <definedName name="SU5B" localSheetId="4">#REF!</definedName>
    <definedName name="SU5B">#REF!</definedName>
    <definedName name="SU5C" localSheetId="4">#REF!</definedName>
    <definedName name="SU5C">#REF!</definedName>
    <definedName name="SU5D" localSheetId="4">#REF!</definedName>
    <definedName name="SU5D">#REF!</definedName>
    <definedName name="SU5E" localSheetId="4">#REF!</definedName>
    <definedName name="SU5E">#REF!</definedName>
    <definedName name="SU5F" localSheetId="4">#REF!</definedName>
    <definedName name="SU5F">#REF!</definedName>
    <definedName name="SU6A" localSheetId="4">#REF!</definedName>
    <definedName name="SU6A">#REF!</definedName>
    <definedName name="SU6B" localSheetId="4">#REF!</definedName>
    <definedName name="SU6B">#REF!</definedName>
    <definedName name="SU6C" localSheetId="4">#REF!</definedName>
    <definedName name="SU6C">#REF!</definedName>
    <definedName name="SU6D" localSheetId="4">#REF!</definedName>
    <definedName name="SU6D">#REF!</definedName>
    <definedName name="SU6E" localSheetId="4">#REF!</definedName>
    <definedName name="SU6E">#REF!</definedName>
    <definedName name="SU6F" localSheetId="4">#REF!</definedName>
    <definedName name="SU6F">#REF!</definedName>
    <definedName name="SU7A" localSheetId="4">#REF!</definedName>
    <definedName name="SU7A">#REF!</definedName>
    <definedName name="SU7B" localSheetId="4">#REF!</definedName>
    <definedName name="SU7B">#REF!</definedName>
    <definedName name="SU7C" localSheetId="4">#REF!</definedName>
    <definedName name="SU7C">#REF!</definedName>
    <definedName name="SU7D" localSheetId="4">#REF!</definedName>
    <definedName name="SU7D">#REF!</definedName>
    <definedName name="SU7E" localSheetId="4">#REF!</definedName>
    <definedName name="SU7E">#REF!</definedName>
    <definedName name="SU7F" localSheetId="4">#REF!</definedName>
    <definedName name="SU7F">#REF!</definedName>
    <definedName name="SU8A" localSheetId="4">#REF!</definedName>
    <definedName name="SU8A">#REF!</definedName>
    <definedName name="SU8B" localSheetId="4">#REF!</definedName>
    <definedName name="SU8B">#REF!</definedName>
    <definedName name="SU8C" localSheetId="4">#REF!</definedName>
    <definedName name="SU8C">#REF!</definedName>
    <definedName name="SU8D" localSheetId="4">#REF!</definedName>
    <definedName name="SU8D">#REF!</definedName>
    <definedName name="SU8E" localSheetId="4">#REF!</definedName>
    <definedName name="SU8E">#REF!</definedName>
    <definedName name="SU8F" localSheetId="4">#REF!</definedName>
    <definedName name="SU8F">#REF!</definedName>
    <definedName name="SU9A" localSheetId="4">#REF!</definedName>
    <definedName name="SU9A">#REF!</definedName>
    <definedName name="SU9B" localSheetId="4">#REF!</definedName>
    <definedName name="SU9B">#REF!</definedName>
    <definedName name="SU9C" localSheetId="4">#REF!</definedName>
    <definedName name="SU9C">#REF!</definedName>
    <definedName name="SU9D" localSheetId="4">#REF!</definedName>
    <definedName name="SU9D">#REF!</definedName>
    <definedName name="SU9E" localSheetId="4">#REF!</definedName>
    <definedName name="SU9E">#REF!</definedName>
    <definedName name="SU9F" localSheetId="4">#REF!</definedName>
    <definedName name="SU9F">#REF!</definedName>
    <definedName name="SV" localSheetId="4">#REF!</definedName>
    <definedName name="SV">#REF!</definedName>
    <definedName name="SV10A" localSheetId="4">#REF!</definedName>
    <definedName name="SV10A">#REF!</definedName>
    <definedName name="SV10B" localSheetId="4">#REF!</definedName>
    <definedName name="SV10B">#REF!</definedName>
    <definedName name="SV10C" localSheetId="4">#REF!</definedName>
    <definedName name="SV10C">#REF!</definedName>
    <definedName name="SV10D" localSheetId="4">#REF!</definedName>
    <definedName name="SV10D">#REF!</definedName>
    <definedName name="SV10E" localSheetId="4">#REF!</definedName>
    <definedName name="SV10E">#REF!</definedName>
    <definedName name="SV10F" localSheetId="4">#REF!</definedName>
    <definedName name="SV10F">#REF!</definedName>
    <definedName name="SV11A" localSheetId="4">#REF!</definedName>
    <definedName name="SV11A">#REF!</definedName>
    <definedName name="SV11B" localSheetId="4">#REF!</definedName>
    <definedName name="SV11B">#REF!</definedName>
    <definedName name="SV11C" localSheetId="4">#REF!</definedName>
    <definedName name="SV11C">#REF!</definedName>
    <definedName name="SV11D" localSheetId="4">#REF!</definedName>
    <definedName name="SV11D">#REF!</definedName>
    <definedName name="SV11E" localSheetId="4">#REF!</definedName>
    <definedName name="SV11E">#REF!</definedName>
    <definedName name="SV11F" localSheetId="4">#REF!</definedName>
    <definedName name="SV11F">#REF!</definedName>
    <definedName name="SV12A" localSheetId="4">#REF!</definedName>
    <definedName name="SV12A">#REF!</definedName>
    <definedName name="SV12B" localSheetId="4">#REF!</definedName>
    <definedName name="SV12B">#REF!</definedName>
    <definedName name="SV12C" localSheetId="4">#REF!</definedName>
    <definedName name="SV12C">#REF!</definedName>
    <definedName name="SV12D" localSheetId="4">#REF!</definedName>
    <definedName name="SV12D">#REF!</definedName>
    <definedName name="SV12E" localSheetId="4">#REF!</definedName>
    <definedName name="SV12E">#REF!</definedName>
    <definedName name="SV12F" localSheetId="4">#REF!</definedName>
    <definedName name="SV12F">#REF!</definedName>
    <definedName name="SV13A" localSheetId="4">#REF!</definedName>
    <definedName name="SV13A">#REF!</definedName>
    <definedName name="SV13B" localSheetId="4">#REF!</definedName>
    <definedName name="SV13B">#REF!</definedName>
    <definedName name="SV13C" localSheetId="4">#REF!</definedName>
    <definedName name="SV13C">#REF!</definedName>
    <definedName name="SV13D" localSheetId="4">#REF!</definedName>
    <definedName name="SV13D">#REF!</definedName>
    <definedName name="SV13E" localSheetId="4">#REF!</definedName>
    <definedName name="SV13E">#REF!</definedName>
    <definedName name="SV13F" localSheetId="4">#REF!</definedName>
    <definedName name="SV13F">#REF!</definedName>
    <definedName name="SV14A" localSheetId="4">#REF!</definedName>
    <definedName name="SV14A">#REF!</definedName>
    <definedName name="SV14B" localSheetId="4">#REF!</definedName>
    <definedName name="SV14B">#REF!</definedName>
    <definedName name="SV14C" localSheetId="4">#REF!</definedName>
    <definedName name="SV14C">#REF!</definedName>
    <definedName name="SV14D" localSheetId="4">#REF!</definedName>
    <definedName name="SV14D">#REF!</definedName>
    <definedName name="SV14E" localSheetId="4">#REF!</definedName>
    <definedName name="SV14E">#REF!</definedName>
    <definedName name="SV14F" localSheetId="4">#REF!</definedName>
    <definedName name="SV14F">#REF!</definedName>
    <definedName name="SV15A" localSheetId="4">#REF!</definedName>
    <definedName name="SV15A">#REF!</definedName>
    <definedName name="SV15B" localSheetId="4">#REF!</definedName>
    <definedName name="SV15B">#REF!</definedName>
    <definedName name="SV15C" localSheetId="4">#REF!</definedName>
    <definedName name="SV15C">#REF!</definedName>
    <definedName name="SV15D" localSheetId="4">#REF!</definedName>
    <definedName name="SV15D">#REF!</definedName>
    <definedName name="SV15E" localSheetId="4">#REF!</definedName>
    <definedName name="SV15E">#REF!</definedName>
    <definedName name="SV15F" localSheetId="4">#REF!</definedName>
    <definedName name="SV15F">#REF!</definedName>
    <definedName name="SV16A" localSheetId="4">#REF!</definedName>
    <definedName name="SV16A">#REF!</definedName>
    <definedName name="SV16B" localSheetId="4">#REF!</definedName>
    <definedName name="SV16B">#REF!</definedName>
    <definedName name="SV16C" localSheetId="4">#REF!</definedName>
    <definedName name="SV16C">#REF!</definedName>
    <definedName name="SV16D" localSheetId="4">#REF!</definedName>
    <definedName name="SV16D">#REF!</definedName>
    <definedName name="SV16E" localSheetId="4">#REF!</definedName>
    <definedName name="SV16E">#REF!</definedName>
    <definedName name="SV16F" localSheetId="4">#REF!</definedName>
    <definedName name="SV16F">#REF!</definedName>
    <definedName name="SV17A" localSheetId="4">#REF!</definedName>
    <definedName name="SV17A">#REF!</definedName>
    <definedName name="SV17B" localSheetId="4">#REF!</definedName>
    <definedName name="SV17B">#REF!</definedName>
    <definedName name="SV17C" localSheetId="4">#REF!</definedName>
    <definedName name="SV17C">#REF!</definedName>
    <definedName name="SV17D" localSheetId="4">#REF!</definedName>
    <definedName name="SV17D">#REF!</definedName>
    <definedName name="SV17E" localSheetId="4">#REF!</definedName>
    <definedName name="SV17E">#REF!</definedName>
    <definedName name="SV17F" localSheetId="4">#REF!</definedName>
    <definedName name="SV17F">#REF!</definedName>
    <definedName name="SV18A" localSheetId="4">#REF!</definedName>
    <definedName name="SV18A">#REF!</definedName>
    <definedName name="SV18B" localSheetId="4">#REF!</definedName>
    <definedName name="SV18B">#REF!</definedName>
    <definedName name="SV18C" localSheetId="4">#REF!</definedName>
    <definedName name="SV18C">#REF!</definedName>
    <definedName name="SV18D" localSheetId="4">#REF!</definedName>
    <definedName name="SV18D">#REF!</definedName>
    <definedName name="SV18E" localSheetId="4">#REF!</definedName>
    <definedName name="SV18E">#REF!</definedName>
    <definedName name="SV18F" localSheetId="4">#REF!</definedName>
    <definedName name="SV18F">#REF!</definedName>
    <definedName name="SV1A" localSheetId="4">#REF!</definedName>
    <definedName name="SV1A">#REF!</definedName>
    <definedName name="SV1B" localSheetId="4">#REF!</definedName>
    <definedName name="SV1B">#REF!</definedName>
    <definedName name="SV1C" localSheetId="4">#REF!</definedName>
    <definedName name="SV1C">#REF!</definedName>
    <definedName name="SV1D" localSheetId="4">#REF!</definedName>
    <definedName name="SV1D">#REF!</definedName>
    <definedName name="SV1E" localSheetId="4">#REF!</definedName>
    <definedName name="SV1E">#REF!</definedName>
    <definedName name="SV1F" localSheetId="4">#REF!</definedName>
    <definedName name="SV1F">#REF!</definedName>
    <definedName name="SV2A" localSheetId="4">#REF!</definedName>
    <definedName name="SV2A">#REF!</definedName>
    <definedName name="SV2B" localSheetId="4">#REF!</definedName>
    <definedName name="SV2B">#REF!</definedName>
    <definedName name="SV2C" localSheetId="4">#REF!</definedName>
    <definedName name="SV2C">#REF!</definedName>
    <definedName name="SV2D" localSheetId="4">#REF!</definedName>
    <definedName name="SV2D">#REF!</definedName>
    <definedName name="SV2E" localSheetId="4">#REF!</definedName>
    <definedName name="SV2E">#REF!</definedName>
    <definedName name="SV2F" localSheetId="4">#REF!</definedName>
    <definedName name="SV2F">#REF!</definedName>
    <definedName name="SV3A" localSheetId="4">#REF!</definedName>
    <definedName name="SV3A">#REF!</definedName>
    <definedName name="SV3B" localSheetId="4">#REF!</definedName>
    <definedName name="SV3B">#REF!</definedName>
    <definedName name="SV3C" localSheetId="4">#REF!</definedName>
    <definedName name="SV3C">#REF!</definedName>
    <definedName name="SV3D" localSheetId="4">#REF!</definedName>
    <definedName name="SV3D">#REF!</definedName>
    <definedName name="SV3E" localSheetId="4">#REF!</definedName>
    <definedName name="SV3E">#REF!</definedName>
    <definedName name="SV3F" localSheetId="4">#REF!</definedName>
    <definedName name="SV3F">#REF!</definedName>
    <definedName name="SV4A" localSheetId="4">#REF!</definedName>
    <definedName name="SV4A">#REF!</definedName>
    <definedName name="SV4B" localSheetId="4">#REF!</definedName>
    <definedName name="SV4B">#REF!</definedName>
    <definedName name="SV4C" localSheetId="4">#REF!</definedName>
    <definedName name="SV4C">#REF!</definedName>
    <definedName name="SV4D" localSheetId="4">#REF!</definedName>
    <definedName name="SV4D">#REF!</definedName>
    <definedName name="SV4E" localSheetId="4">#REF!</definedName>
    <definedName name="SV4E">#REF!</definedName>
    <definedName name="SV4F" localSheetId="4">#REF!</definedName>
    <definedName name="SV4F">#REF!</definedName>
    <definedName name="SV5A" localSheetId="4">#REF!</definedName>
    <definedName name="SV5A">#REF!</definedName>
    <definedName name="SV5B" localSheetId="4">#REF!</definedName>
    <definedName name="SV5B">#REF!</definedName>
    <definedName name="SV5C" localSheetId="4">#REF!</definedName>
    <definedName name="SV5C">#REF!</definedName>
    <definedName name="SV5D" localSheetId="4">#REF!</definedName>
    <definedName name="SV5D">#REF!</definedName>
    <definedName name="SV5E" localSheetId="4">#REF!</definedName>
    <definedName name="SV5E">#REF!</definedName>
    <definedName name="SV5F" localSheetId="4">#REF!</definedName>
    <definedName name="SV5F">#REF!</definedName>
    <definedName name="SV6A" localSheetId="4">#REF!</definedName>
    <definedName name="SV6A">#REF!</definedName>
    <definedName name="SV6B" localSheetId="4">#REF!</definedName>
    <definedName name="SV6B">#REF!</definedName>
    <definedName name="SV6C" localSheetId="4">#REF!</definedName>
    <definedName name="SV6C">#REF!</definedName>
    <definedName name="SV6D" localSheetId="4">#REF!</definedName>
    <definedName name="SV6D">#REF!</definedName>
    <definedName name="SV6E" localSheetId="4">#REF!</definedName>
    <definedName name="SV6E">#REF!</definedName>
    <definedName name="SV6F" localSheetId="4">#REF!</definedName>
    <definedName name="SV6F">#REF!</definedName>
    <definedName name="SV7A" localSheetId="4">#REF!</definedName>
    <definedName name="SV7A">#REF!</definedName>
    <definedName name="SV7B" localSheetId="4">#REF!</definedName>
    <definedName name="SV7B">#REF!</definedName>
    <definedName name="SV7C" localSheetId="4">#REF!</definedName>
    <definedName name="SV7C">#REF!</definedName>
    <definedName name="SV7D" localSheetId="4">#REF!</definedName>
    <definedName name="SV7D">#REF!</definedName>
    <definedName name="SV7E" localSheetId="4">#REF!</definedName>
    <definedName name="SV7E">#REF!</definedName>
    <definedName name="SV7F" localSheetId="4">#REF!</definedName>
    <definedName name="SV7F">#REF!</definedName>
    <definedName name="SV8A" localSheetId="4">#REF!</definedName>
    <definedName name="SV8A">#REF!</definedName>
    <definedName name="SV8B" localSheetId="4">#REF!</definedName>
    <definedName name="SV8B">#REF!</definedName>
    <definedName name="SV8C" localSheetId="4">#REF!</definedName>
    <definedName name="SV8C">#REF!</definedName>
    <definedName name="SV8D" localSheetId="4">#REF!</definedName>
    <definedName name="SV8D">#REF!</definedName>
    <definedName name="SV8E" localSheetId="4">#REF!</definedName>
    <definedName name="SV8E">#REF!</definedName>
    <definedName name="SV8F" localSheetId="4">#REF!</definedName>
    <definedName name="SV8F">#REF!</definedName>
    <definedName name="SV9A" localSheetId="4">#REF!</definedName>
    <definedName name="SV9A">#REF!</definedName>
    <definedName name="SV9B" localSheetId="4">#REF!</definedName>
    <definedName name="SV9B">#REF!</definedName>
    <definedName name="SV9C" localSheetId="4">#REF!</definedName>
    <definedName name="SV9C">#REF!</definedName>
    <definedName name="SV9D" localSheetId="4">#REF!</definedName>
    <definedName name="SV9D">#REF!</definedName>
    <definedName name="SV9E" localSheetId="4">#REF!</definedName>
    <definedName name="SV9E">#REF!</definedName>
    <definedName name="SV9F" localSheetId="4">#REF!</definedName>
    <definedName name="SV9F">#REF!</definedName>
    <definedName name="SW" localSheetId="4">#REF!</definedName>
    <definedName name="SW">#REF!</definedName>
    <definedName name="SW10A" localSheetId="4">#REF!</definedName>
    <definedName name="SW10A">#REF!</definedName>
    <definedName name="SW10B" localSheetId="4">#REF!</definedName>
    <definedName name="SW10B">#REF!</definedName>
    <definedName name="SW10C" localSheetId="4">#REF!</definedName>
    <definedName name="SW10C">#REF!</definedName>
    <definedName name="SW10D" localSheetId="4">#REF!</definedName>
    <definedName name="SW10D">#REF!</definedName>
    <definedName name="SW10E" localSheetId="4">#REF!</definedName>
    <definedName name="SW10E">#REF!</definedName>
    <definedName name="SW10F" localSheetId="4">#REF!</definedName>
    <definedName name="SW10F">#REF!</definedName>
    <definedName name="SW11A" localSheetId="4">#REF!</definedName>
    <definedName name="SW11A">#REF!</definedName>
    <definedName name="SW11B" localSheetId="4">#REF!</definedName>
    <definedName name="SW11B">#REF!</definedName>
    <definedName name="SW11C" localSheetId="4">#REF!</definedName>
    <definedName name="SW11C">#REF!</definedName>
    <definedName name="SW11D" localSheetId="4">#REF!</definedName>
    <definedName name="SW11D">#REF!</definedName>
    <definedName name="SW11E" localSheetId="4">#REF!</definedName>
    <definedName name="SW11E">#REF!</definedName>
    <definedName name="SW11F" localSheetId="4">#REF!</definedName>
    <definedName name="SW11F">#REF!</definedName>
    <definedName name="SW12A" localSheetId="4">#REF!</definedName>
    <definedName name="SW12A">#REF!</definedName>
    <definedName name="SW12B" localSheetId="4">#REF!</definedName>
    <definedName name="SW12B">#REF!</definedName>
    <definedName name="SW12C" localSheetId="4">#REF!</definedName>
    <definedName name="SW12C">#REF!</definedName>
    <definedName name="SW12D" localSheetId="4">#REF!</definedName>
    <definedName name="SW12D">#REF!</definedName>
    <definedName name="SW12E" localSheetId="4">#REF!</definedName>
    <definedName name="SW12E">#REF!</definedName>
    <definedName name="SW12F" localSheetId="4">#REF!</definedName>
    <definedName name="SW12F">#REF!</definedName>
    <definedName name="SW13A" localSheetId="4">#REF!</definedName>
    <definedName name="SW13A">#REF!</definedName>
    <definedName name="SW13B" localSheetId="4">#REF!</definedName>
    <definedName name="SW13B">#REF!</definedName>
    <definedName name="SW13C" localSheetId="4">#REF!</definedName>
    <definedName name="SW13C">#REF!</definedName>
    <definedName name="SW13D" localSheetId="4">#REF!</definedName>
    <definedName name="SW13D">#REF!</definedName>
    <definedName name="SW13E" localSheetId="4">#REF!</definedName>
    <definedName name="SW13E">#REF!</definedName>
    <definedName name="SW13F" localSheetId="4">#REF!</definedName>
    <definedName name="SW13F">#REF!</definedName>
    <definedName name="SW14A" localSheetId="4">#REF!</definedName>
    <definedName name="SW14A">#REF!</definedName>
    <definedName name="SW14B" localSheetId="4">#REF!</definedName>
    <definedName name="SW14B">#REF!</definedName>
    <definedName name="SW14C" localSheetId="4">#REF!</definedName>
    <definedName name="SW14C">#REF!</definedName>
    <definedName name="SW14D" localSheetId="4">#REF!</definedName>
    <definedName name="SW14D">#REF!</definedName>
    <definedName name="SW14E" localSheetId="4">#REF!</definedName>
    <definedName name="SW14E">#REF!</definedName>
    <definedName name="SW14F" localSheetId="4">#REF!</definedName>
    <definedName name="SW14F">#REF!</definedName>
    <definedName name="SW15A" localSheetId="4">#REF!</definedName>
    <definedName name="SW15A">#REF!</definedName>
    <definedName name="SW15B" localSheetId="4">#REF!</definedName>
    <definedName name="SW15B">#REF!</definedName>
    <definedName name="SW15C" localSheetId="4">#REF!</definedName>
    <definedName name="SW15C">#REF!</definedName>
    <definedName name="SW15D" localSheetId="4">#REF!</definedName>
    <definedName name="SW15D">#REF!</definedName>
    <definedName name="SW15E" localSheetId="4">#REF!</definedName>
    <definedName name="SW15E">#REF!</definedName>
    <definedName name="SW15F" localSheetId="4">#REF!</definedName>
    <definedName name="SW15F">#REF!</definedName>
    <definedName name="SW16A" localSheetId="4">#REF!</definedName>
    <definedName name="SW16A">#REF!</definedName>
    <definedName name="SW16B" localSheetId="4">#REF!</definedName>
    <definedName name="SW16B">#REF!</definedName>
    <definedName name="SW16C" localSheetId="4">#REF!</definedName>
    <definedName name="SW16C">#REF!</definedName>
    <definedName name="SW16D" localSheetId="4">#REF!</definedName>
    <definedName name="SW16D">#REF!</definedName>
    <definedName name="SW16E" localSheetId="4">#REF!</definedName>
    <definedName name="SW16E">#REF!</definedName>
    <definedName name="SW16F" localSheetId="4">#REF!</definedName>
    <definedName name="SW16F">#REF!</definedName>
    <definedName name="SW17A" localSheetId="4">#REF!</definedName>
    <definedName name="SW17A">#REF!</definedName>
    <definedName name="SW17B" localSheetId="4">#REF!</definedName>
    <definedName name="SW17B">#REF!</definedName>
    <definedName name="SW17C" localSheetId="4">#REF!</definedName>
    <definedName name="SW17C">#REF!</definedName>
    <definedName name="SW17D" localSheetId="4">#REF!</definedName>
    <definedName name="SW17D">#REF!</definedName>
    <definedName name="SW17E" localSheetId="4">#REF!</definedName>
    <definedName name="SW17E">#REF!</definedName>
    <definedName name="SW17F" localSheetId="4">#REF!</definedName>
    <definedName name="SW17F">#REF!</definedName>
    <definedName name="SW18A" localSheetId="4">#REF!</definedName>
    <definedName name="SW18A">#REF!</definedName>
    <definedName name="SW18B" localSheetId="4">#REF!</definedName>
    <definedName name="SW18B">#REF!</definedName>
    <definedName name="SW18C" localSheetId="4">#REF!</definedName>
    <definedName name="SW18C">#REF!</definedName>
    <definedName name="SW18D" localSheetId="4">#REF!</definedName>
    <definedName name="SW18D">#REF!</definedName>
    <definedName name="SW18E" localSheetId="4">#REF!</definedName>
    <definedName name="SW18E">#REF!</definedName>
    <definedName name="SW18F" localSheetId="4">#REF!</definedName>
    <definedName name="SW18F">#REF!</definedName>
    <definedName name="SW1A" localSheetId="4">#REF!</definedName>
    <definedName name="SW1A">#REF!</definedName>
    <definedName name="SW1B" localSheetId="4">#REF!</definedName>
    <definedName name="SW1B">#REF!</definedName>
    <definedName name="SW1C" localSheetId="4">#REF!</definedName>
    <definedName name="SW1C">#REF!</definedName>
    <definedName name="SW1D" localSheetId="4">#REF!</definedName>
    <definedName name="SW1D">#REF!</definedName>
    <definedName name="SW1E" localSheetId="4">#REF!</definedName>
    <definedName name="SW1E">#REF!</definedName>
    <definedName name="SW1F" localSheetId="4">#REF!</definedName>
    <definedName name="SW1F">#REF!</definedName>
    <definedName name="SW2A" localSheetId="4">#REF!</definedName>
    <definedName name="SW2A">#REF!</definedName>
    <definedName name="SW2B" localSheetId="4">#REF!</definedName>
    <definedName name="SW2B">#REF!</definedName>
    <definedName name="SW2C" localSheetId="4">#REF!</definedName>
    <definedName name="SW2C">#REF!</definedName>
    <definedName name="SW2D" localSheetId="4">#REF!</definedName>
    <definedName name="SW2D">#REF!</definedName>
    <definedName name="SW2E" localSheetId="4">#REF!</definedName>
    <definedName name="SW2E">#REF!</definedName>
    <definedName name="SW2F" localSheetId="4">#REF!</definedName>
    <definedName name="SW2F">#REF!</definedName>
    <definedName name="SW3A" localSheetId="4">#REF!</definedName>
    <definedName name="SW3A">#REF!</definedName>
    <definedName name="SW3B" localSheetId="4">#REF!</definedName>
    <definedName name="SW3B">#REF!</definedName>
    <definedName name="SW3C" localSheetId="4">#REF!</definedName>
    <definedName name="SW3C">#REF!</definedName>
    <definedName name="SW3D" localSheetId="4">#REF!</definedName>
    <definedName name="SW3D">#REF!</definedName>
    <definedName name="SW3E" localSheetId="4">#REF!</definedName>
    <definedName name="SW3E">#REF!</definedName>
    <definedName name="SW3F" localSheetId="4">#REF!</definedName>
    <definedName name="SW3F">#REF!</definedName>
    <definedName name="SW4A" localSheetId="4">#REF!</definedName>
    <definedName name="SW4A">#REF!</definedName>
    <definedName name="SW4B" localSheetId="4">#REF!</definedName>
    <definedName name="SW4B">#REF!</definedName>
    <definedName name="SW4C" localSheetId="4">#REF!</definedName>
    <definedName name="SW4C">#REF!</definedName>
    <definedName name="SW4D" localSheetId="4">#REF!</definedName>
    <definedName name="SW4D">#REF!</definedName>
    <definedName name="SW4E" localSheetId="4">#REF!</definedName>
    <definedName name="SW4E">#REF!</definedName>
    <definedName name="SW4F" localSheetId="4">#REF!</definedName>
    <definedName name="SW4F">#REF!</definedName>
    <definedName name="SW5A" localSheetId="4">#REF!</definedName>
    <definedName name="SW5A">#REF!</definedName>
    <definedName name="SW5B" localSheetId="4">#REF!</definedName>
    <definedName name="SW5B">#REF!</definedName>
    <definedName name="SW5C" localSheetId="4">#REF!</definedName>
    <definedName name="SW5C">#REF!</definedName>
    <definedName name="SW5D" localSheetId="4">#REF!</definedName>
    <definedName name="SW5D">#REF!</definedName>
    <definedName name="SW5E" localSheetId="4">#REF!</definedName>
    <definedName name="SW5E">#REF!</definedName>
    <definedName name="SW5F" localSheetId="4">#REF!</definedName>
    <definedName name="SW5F">#REF!</definedName>
    <definedName name="SW6A" localSheetId="4">#REF!</definedName>
    <definedName name="SW6A">#REF!</definedName>
    <definedName name="SW6B" localSheetId="4">#REF!</definedName>
    <definedName name="SW6B">#REF!</definedName>
    <definedName name="SW6C" localSheetId="4">#REF!</definedName>
    <definedName name="SW6C">#REF!</definedName>
    <definedName name="SW6D" localSheetId="4">#REF!</definedName>
    <definedName name="SW6D">#REF!</definedName>
    <definedName name="SW6E" localSheetId="4">#REF!</definedName>
    <definedName name="SW6E">#REF!</definedName>
    <definedName name="SW6F" localSheetId="4">#REF!</definedName>
    <definedName name="SW6F">#REF!</definedName>
    <definedName name="SW7A" localSheetId="4">#REF!</definedName>
    <definedName name="SW7A">#REF!</definedName>
    <definedName name="SW7B" localSheetId="4">#REF!</definedName>
    <definedName name="SW7B">#REF!</definedName>
    <definedName name="SW7C" localSheetId="4">#REF!</definedName>
    <definedName name="SW7C">#REF!</definedName>
    <definedName name="SW7D" localSheetId="4">#REF!</definedName>
    <definedName name="SW7D">#REF!</definedName>
    <definedName name="SW7E" localSheetId="4">#REF!</definedName>
    <definedName name="SW7E">#REF!</definedName>
    <definedName name="SW7F" localSheetId="4">#REF!</definedName>
    <definedName name="SW7F">#REF!</definedName>
    <definedName name="SW8A" localSheetId="4">#REF!</definedName>
    <definedName name="SW8A">#REF!</definedName>
    <definedName name="SW8B" localSheetId="4">#REF!</definedName>
    <definedName name="SW8B">#REF!</definedName>
    <definedName name="SW8C" localSheetId="4">#REF!</definedName>
    <definedName name="SW8C">#REF!</definedName>
    <definedName name="SW8D" localSheetId="4">#REF!</definedName>
    <definedName name="SW8D">#REF!</definedName>
    <definedName name="SW8E" localSheetId="4">#REF!</definedName>
    <definedName name="SW8E">#REF!</definedName>
    <definedName name="SW8F" localSheetId="4">#REF!</definedName>
    <definedName name="SW8F">#REF!</definedName>
    <definedName name="SW9A" localSheetId="4">#REF!</definedName>
    <definedName name="SW9A">#REF!</definedName>
    <definedName name="SW9B" localSheetId="4">#REF!</definedName>
    <definedName name="SW9B">#REF!</definedName>
    <definedName name="SW9C" localSheetId="4">#REF!</definedName>
    <definedName name="SW9C">#REF!</definedName>
    <definedName name="SW9D" localSheetId="4">#REF!</definedName>
    <definedName name="SW9D">#REF!</definedName>
    <definedName name="SW9E" localSheetId="4">#REF!</definedName>
    <definedName name="SW9E">#REF!</definedName>
    <definedName name="SW9F" localSheetId="4">#REF!</definedName>
    <definedName name="SW9F">#REF!</definedName>
    <definedName name="SX" localSheetId="4">#REF!</definedName>
    <definedName name="SX">#REF!</definedName>
    <definedName name="SX10A" localSheetId="4">#REF!</definedName>
    <definedName name="SX10A">#REF!</definedName>
    <definedName name="SX10B" localSheetId="4">#REF!</definedName>
    <definedName name="SX10B">#REF!</definedName>
    <definedName name="SX10C" localSheetId="4">#REF!</definedName>
    <definedName name="SX10C">#REF!</definedName>
    <definedName name="SX10D" localSheetId="4">#REF!</definedName>
    <definedName name="SX10D">#REF!</definedName>
    <definedName name="SX10E" localSheetId="4">#REF!</definedName>
    <definedName name="SX10E">#REF!</definedName>
    <definedName name="SX10F" localSheetId="4">#REF!</definedName>
    <definedName name="SX10F">#REF!</definedName>
    <definedName name="SX11A" localSheetId="4">#REF!</definedName>
    <definedName name="SX11A">#REF!</definedName>
    <definedName name="SX11B" localSheetId="4">#REF!</definedName>
    <definedName name="SX11B">#REF!</definedName>
    <definedName name="SX11C" localSheetId="4">#REF!</definedName>
    <definedName name="SX11C">#REF!</definedName>
    <definedName name="SX11D" localSheetId="4">#REF!</definedName>
    <definedName name="SX11D">#REF!</definedName>
    <definedName name="SX11E" localSheetId="4">#REF!</definedName>
    <definedName name="SX11E">#REF!</definedName>
    <definedName name="SX11F" localSheetId="4">#REF!</definedName>
    <definedName name="SX11F">#REF!</definedName>
    <definedName name="SX12A" localSheetId="4">#REF!</definedName>
    <definedName name="SX12A">#REF!</definedName>
    <definedName name="SX12B" localSheetId="4">#REF!</definedName>
    <definedName name="SX12B">#REF!</definedName>
    <definedName name="SX12C" localSheetId="4">#REF!</definedName>
    <definedName name="SX12C">#REF!</definedName>
    <definedName name="SX12D" localSheetId="4">#REF!</definedName>
    <definedName name="SX12D">#REF!</definedName>
    <definedName name="SX12E" localSheetId="4">#REF!</definedName>
    <definedName name="SX12E">#REF!</definedName>
    <definedName name="SX12F" localSheetId="4">#REF!</definedName>
    <definedName name="SX12F">#REF!</definedName>
    <definedName name="SX13A" localSheetId="4">#REF!</definedName>
    <definedName name="SX13A">#REF!</definedName>
    <definedName name="SX13B" localSheetId="4">#REF!</definedName>
    <definedName name="SX13B">#REF!</definedName>
    <definedName name="SX13C" localSheetId="4">#REF!</definedName>
    <definedName name="SX13C">#REF!</definedName>
    <definedName name="SX13D" localSheetId="4">#REF!</definedName>
    <definedName name="SX13D">#REF!</definedName>
    <definedName name="SX13E" localSheetId="4">#REF!</definedName>
    <definedName name="SX13E">#REF!</definedName>
    <definedName name="SX13F" localSheetId="4">#REF!</definedName>
    <definedName name="SX13F">#REF!</definedName>
    <definedName name="SX14A" localSheetId="4">#REF!</definedName>
    <definedName name="SX14A">#REF!</definedName>
    <definedName name="SX14B" localSheetId="4">#REF!</definedName>
    <definedName name="SX14B">#REF!</definedName>
    <definedName name="SX14C" localSheetId="4">#REF!</definedName>
    <definedName name="SX14C">#REF!</definedName>
    <definedName name="SX14D" localSheetId="4">#REF!</definedName>
    <definedName name="SX14D">#REF!</definedName>
    <definedName name="SX14E" localSheetId="4">#REF!</definedName>
    <definedName name="SX14E">#REF!</definedName>
    <definedName name="SX14F" localSheetId="4">#REF!</definedName>
    <definedName name="SX14F">#REF!</definedName>
    <definedName name="SX15A" localSheetId="4">#REF!</definedName>
    <definedName name="SX15A">#REF!</definedName>
    <definedName name="SX15B" localSheetId="4">#REF!</definedName>
    <definedName name="SX15B">#REF!</definedName>
    <definedName name="SX15C" localSheetId="4">#REF!</definedName>
    <definedName name="SX15C">#REF!</definedName>
    <definedName name="SX15D" localSheetId="4">#REF!</definedName>
    <definedName name="SX15D">#REF!</definedName>
    <definedName name="SX15E" localSheetId="4">#REF!</definedName>
    <definedName name="SX15E">#REF!</definedName>
    <definedName name="SX15F" localSheetId="4">#REF!</definedName>
    <definedName name="SX15F">#REF!</definedName>
    <definedName name="SX16A" localSheetId="4">#REF!</definedName>
    <definedName name="SX16A">#REF!</definedName>
    <definedName name="SX16B" localSheetId="4">#REF!</definedName>
    <definedName name="SX16B">#REF!</definedName>
    <definedName name="SX16C" localSheetId="4">#REF!</definedName>
    <definedName name="SX16C">#REF!</definedName>
    <definedName name="SX16D" localSheetId="4">#REF!</definedName>
    <definedName name="SX16D">#REF!</definedName>
    <definedName name="SX16E" localSheetId="4">#REF!</definedName>
    <definedName name="SX16E">#REF!</definedName>
    <definedName name="SX16F" localSheetId="4">#REF!</definedName>
    <definedName name="SX16F">#REF!</definedName>
    <definedName name="SX17A" localSheetId="4">#REF!</definedName>
    <definedName name="SX17A">#REF!</definedName>
    <definedName name="SX17B" localSheetId="4">#REF!</definedName>
    <definedName name="SX17B">#REF!</definedName>
    <definedName name="SX17C" localSheetId="4">#REF!</definedName>
    <definedName name="SX17C">#REF!</definedName>
    <definedName name="SX17D" localSheetId="4">#REF!</definedName>
    <definedName name="SX17D">#REF!</definedName>
    <definedName name="SX17E" localSheetId="4">#REF!</definedName>
    <definedName name="SX17E">#REF!</definedName>
    <definedName name="SX17F" localSheetId="4">#REF!</definedName>
    <definedName name="SX17F">#REF!</definedName>
    <definedName name="SX18A" localSheetId="4">#REF!</definedName>
    <definedName name="SX18A">#REF!</definedName>
    <definedName name="SX18B" localSheetId="4">#REF!</definedName>
    <definedName name="SX18B">#REF!</definedName>
    <definedName name="SX18C" localSheetId="4">#REF!</definedName>
    <definedName name="SX18C">#REF!</definedName>
    <definedName name="SX18D" localSheetId="4">#REF!</definedName>
    <definedName name="SX18D">#REF!</definedName>
    <definedName name="SX18E" localSheetId="4">#REF!</definedName>
    <definedName name="SX18E">#REF!</definedName>
    <definedName name="SX18F" localSheetId="4">#REF!</definedName>
    <definedName name="SX18F">#REF!</definedName>
    <definedName name="SX1A" localSheetId="4">#REF!</definedName>
    <definedName name="SX1A">#REF!</definedName>
    <definedName name="SX1B" localSheetId="4">#REF!</definedName>
    <definedName name="SX1B">#REF!</definedName>
    <definedName name="SX1C" localSheetId="4">#REF!</definedName>
    <definedName name="SX1C">#REF!</definedName>
    <definedName name="SX1D" localSheetId="4">#REF!</definedName>
    <definedName name="SX1D">#REF!</definedName>
    <definedName name="SX1E" localSheetId="4">#REF!</definedName>
    <definedName name="SX1E">#REF!</definedName>
    <definedName name="SX1F" localSheetId="4">#REF!</definedName>
    <definedName name="SX1F">#REF!</definedName>
    <definedName name="SX2A" localSheetId="4">#REF!</definedName>
    <definedName name="SX2A">#REF!</definedName>
    <definedName name="SX2B" localSheetId="4">#REF!</definedName>
    <definedName name="SX2B">#REF!</definedName>
    <definedName name="SX2C" localSheetId="4">#REF!</definedName>
    <definedName name="SX2C">#REF!</definedName>
    <definedName name="SX2D" localSheetId="4">#REF!</definedName>
    <definedName name="SX2D">#REF!</definedName>
    <definedName name="SX2E" localSheetId="4">#REF!</definedName>
    <definedName name="SX2E">#REF!</definedName>
    <definedName name="SX2F" localSheetId="4">#REF!</definedName>
    <definedName name="SX2F">#REF!</definedName>
    <definedName name="SX3A" localSheetId="4">#REF!</definedName>
    <definedName name="SX3A">#REF!</definedName>
    <definedName name="SX3B" localSheetId="4">#REF!</definedName>
    <definedName name="SX3B">#REF!</definedName>
    <definedName name="SX3C" localSheetId="4">#REF!</definedName>
    <definedName name="SX3C">#REF!</definedName>
    <definedName name="SX3D" localSheetId="4">#REF!</definedName>
    <definedName name="SX3D">#REF!</definedName>
    <definedName name="SX3E" localSheetId="4">#REF!</definedName>
    <definedName name="SX3E">#REF!</definedName>
    <definedName name="SX3F" localSheetId="4">#REF!</definedName>
    <definedName name="SX3F">#REF!</definedName>
    <definedName name="SX4A" localSheetId="4">#REF!</definedName>
    <definedName name="SX4A">#REF!</definedName>
    <definedName name="SX4B" localSheetId="4">#REF!</definedName>
    <definedName name="SX4B">#REF!</definedName>
    <definedName name="SX4C" localSheetId="4">#REF!</definedName>
    <definedName name="SX4C">#REF!</definedName>
    <definedName name="SX4D" localSheetId="4">#REF!</definedName>
    <definedName name="SX4D">#REF!</definedName>
    <definedName name="SX4E" localSheetId="4">#REF!</definedName>
    <definedName name="SX4E">#REF!</definedName>
    <definedName name="SX4F" localSheetId="4">#REF!</definedName>
    <definedName name="SX4F">#REF!</definedName>
    <definedName name="SX5A" localSheetId="4">#REF!</definedName>
    <definedName name="SX5A">#REF!</definedName>
    <definedName name="SX5B" localSheetId="4">#REF!</definedName>
    <definedName name="SX5B">#REF!</definedName>
    <definedName name="SX5C" localSheetId="4">#REF!</definedName>
    <definedName name="SX5C">#REF!</definedName>
    <definedName name="SX5D" localSheetId="4">#REF!</definedName>
    <definedName name="SX5D">#REF!</definedName>
    <definedName name="SX5E" localSheetId="4">#REF!</definedName>
    <definedName name="SX5E">#REF!</definedName>
    <definedName name="SX5F" localSheetId="4">#REF!</definedName>
    <definedName name="SX5F">#REF!</definedName>
    <definedName name="SX6A" localSheetId="4">#REF!</definedName>
    <definedName name="SX6A">#REF!</definedName>
    <definedName name="SX6B" localSheetId="4">#REF!</definedName>
    <definedName name="SX6B">#REF!</definedName>
    <definedName name="SX6C" localSheetId="4">#REF!</definedName>
    <definedName name="SX6C">#REF!</definedName>
    <definedName name="SX6D" localSheetId="4">#REF!</definedName>
    <definedName name="SX6D">#REF!</definedName>
    <definedName name="SX6E" localSheetId="4">#REF!</definedName>
    <definedName name="SX6E">#REF!</definedName>
    <definedName name="SX6F" localSheetId="4">#REF!</definedName>
    <definedName name="SX6F">#REF!</definedName>
    <definedName name="SX7A" localSheetId="4">#REF!</definedName>
    <definedName name="SX7A">#REF!</definedName>
    <definedName name="SX7B" localSheetId="4">#REF!</definedName>
    <definedName name="SX7B">#REF!</definedName>
    <definedName name="SX7C" localSheetId="4">#REF!</definedName>
    <definedName name="SX7C">#REF!</definedName>
    <definedName name="SX7D" localSheetId="4">#REF!</definedName>
    <definedName name="SX7D">#REF!</definedName>
    <definedName name="SX7E" localSheetId="4">#REF!</definedName>
    <definedName name="SX7E">#REF!</definedName>
    <definedName name="SX7F" localSheetId="4">#REF!</definedName>
    <definedName name="SX7F">#REF!</definedName>
    <definedName name="SX8A" localSheetId="4">#REF!</definedName>
    <definedName name="SX8A">#REF!</definedName>
    <definedName name="SX8B" localSheetId="4">#REF!</definedName>
    <definedName name="SX8B">#REF!</definedName>
    <definedName name="SX8C" localSheetId="4">#REF!</definedName>
    <definedName name="SX8C">#REF!</definedName>
    <definedName name="SX8D" localSheetId="4">#REF!</definedName>
    <definedName name="SX8D">#REF!</definedName>
    <definedName name="SX8E" localSheetId="4">#REF!</definedName>
    <definedName name="SX8E">#REF!</definedName>
    <definedName name="SX8F" localSheetId="4">#REF!</definedName>
    <definedName name="SX8F">#REF!</definedName>
    <definedName name="SX9A" localSheetId="4">#REF!</definedName>
    <definedName name="SX9A">#REF!</definedName>
    <definedName name="SX9B" localSheetId="4">#REF!</definedName>
    <definedName name="SX9B">#REF!</definedName>
    <definedName name="SX9C" localSheetId="4">#REF!</definedName>
    <definedName name="SX9C">#REF!</definedName>
    <definedName name="SX9D" localSheetId="4">#REF!</definedName>
    <definedName name="SX9D">#REF!</definedName>
    <definedName name="SX9E" localSheetId="4">#REF!</definedName>
    <definedName name="SX9E">#REF!</definedName>
    <definedName name="SX9F" localSheetId="4">#REF!</definedName>
    <definedName name="SX9F">#REF!</definedName>
    <definedName name="SY" localSheetId="4">#REF!</definedName>
    <definedName name="SY">#REF!</definedName>
    <definedName name="SY10A" localSheetId="4">#REF!</definedName>
    <definedName name="SY10A">#REF!</definedName>
    <definedName name="SY10B" localSheetId="4">#REF!</definedName>
    <definedName name="SY10B">#REF!</definedName>
    <definedName name="SY10C" localSheetId="4">#REF!</definedName>
    <definedName name="SY10C">#REF!</definedName>
    <definedName name="SY10D" localSheetId="4">#REF!</definedName>
    <definedName name="SY10D">#REF!</definedName>
    <definedName name="SY10E" localSheetId="4">#REF!</definedName>
    <definedName name="SY10E">#REF!</definedName>
    <definedName name="SY10F" localSheetId="4">#REF!</definedName>
    <definedName name="SY10F">#REF!</definedName>
    <definedName name="SY11A" localSheetId="4">#REF!</definedName>
    <definedName name="SY11A">#REF!</definedName>
    <definedName name="SY11B" localSheetId="4">#REF!</definedName>
    <definedName name="SY11B">#REF!</definedName>
    <definedName name="SY11C" localSheetId="4">#REF!</definedName>
    <definedName name="SY11C">#REF!</definedName>
    <definedName name="SY11D" localSheetId="4">#REF!</definedName>
    <definedName name="SY11D">#REF!</definedName>
    <definedName name="SY11E" localSheetId="4">#REF!</definedName>
    <definedName name="SY11E">#REF!</definedName>
    <definedName name="SY11F" localSheetId="4">#REF!</definedName>
    <definedName name="SY11F">#REF!</definedName>
    <definedName name="SY12A" localSheetId="4">#REF!</definedName>
    <definedName name="SY12A">#REF!</definedName>
    <definedName name="SY12B" localSheetId="4">#REF!</definedName>
    <definedName name="SY12B">#REF!</definedName>
    <definedName name="SY12C" localSheetId="4">#REF!</definedName>
    <definedName name="SY12C">#REF!</definedName>
    <definedName name="SY12D" localSheetId="4">#REF!</definedName>
    <definedName name="SY12D">#REF!</definedName>
    <definedName name="SY12E" localSheetId="4">#REF!</definedName>
    <definedName name="SY12E">#REF!</definedName>
    <definedName name="SY12F" localSheetId="4">#REF!</definedName>
    <definedName name="SY12F">#REF!</definedName>
    <definedName name="SY13A" localSheetId="4">#REF!</definedName>
    <definedName name="SY13A">#REF!</definedName>
    <definedName name="SY13B" localSheetId="4">#REF!</definedName>
    <definedName name="SY13B">#REF!</definedName>
    <definedName name="SY13C" localSheetId="4">#REF!</definedName>
    <definedName name="SY13C">#REF!</definedName>
    <definedName name="SY13D" localSheetId="4">#REF!</definedName>
    <definedName name="SY13D">#REF!</definedName>
    <definedName name="SY13E" localSheetId="4">#REF!</definedName>
    <definedName name="SY13E">#REF!</definedName>
    <definedName name="SY13F" localSheetId="4">#REF!</definedName>
    <definedName name="SY13F">#REF!</definedName>
    <definedName name="SY14A" localSheetId="4">#REF!</definedName>
    <definedName name="SY14A">#REF!</definedName>
    <definedName name="SY14B" localSheetId="4">#REF!</definedName>
    <definedName name="SY14B">#REF!</definedName>
    <definedName name="SY14C" localSheetId="4">#REF!</definedName>
    <definedName name="SY14C">#REF!</definedName>
    <definedName name="SY14D" localSheetId="4">#REF!</definedName>
    <definedName name="SY14D">#REF!</definedName>
    <definedName name="SY14E" localSheetId="4">#REF!</definedName>
    <definedName name="SY14E">#REF!</definedName>
    <definedName name="SY14F" localSheetId="4">#REF!</definedName>
    <definedName name="SY14F">#REF!</definedName>
    <definedName name="SY15A" localSheetId="4">#REF!</definedName>
    <definedName name="SY15A">#REF!</definedName>
    <definedName name="SY15B" localSheetId="4">#REF!</definedName>
    <definedName name="SY15B">#REF!</definedName>
    <definedName name="SY15C" localSheetId="4">#REF!</definedName>
    <definedName name="SY15C">#REF!</definedName>
    <definedName name="SY15D" localSheetId="4">#REF!</definedName>
    <definedName name="SY15D">#REF!</definedName>
    <definedName name="SY15E" localSheetId="4">#REF!</definedName>
    <definedName name="SY15E">#REF!</definedName>
    <definedName name="SY15F" localSheetId="4">#REF!</definedName>
    <definedName name="SY15F">#REF!</definedName>
    <definedName name="SY16A" localSheetId="4">#REF!</definedName>
    <definedName name="SY16A">#REF!</definedName>
    <definedName name="SY16B" localSheetId="4">#REF!</definedName>
    <definedName name="SY16B">#REF!</definedName>
    <definedName name="SY16C" localSheetId="4">#REF!</definedName>
    <definedName name="SY16C">#REF!</definedName>
    <definedName name="SY16D" localSheetId="4">#REF!</definedName>
    <definedName name="SY16D">#REF!</definedName>
    <definedName name="SY16E" localSheetId="4">#REF!</definedName>
    <definedName name="SY16E">#REF!</definedName>
    <definedName name="SY16F" localSheetId="4">#REF!</definedName>
    <definedName name="SY16F">#REF!</definedName>
    <definedName name="SY17B" localSheetId="4">#REF!</definedName>
    <definedName name="SY17B">#REF!</definedName>
    <definedName name="SY17C" localSheetId="4">#REF!</definedName>
    <definedName name="SY17C">#REF!</definedName>
    <definedName name="SY17D" localSheetId="4">#REF!</definedName>
    <definedName name="SY17D">#REF!</definedName>
    <definedName name="SY17E" localSheetId="4">#REF!</definedName>
    <definedName name="SY17E">#REF!</definedName>
    <definedName name="SY17F" localSheetId="4">#REF!</definedName>
    <definedName name="SY17F">#REF!</definedName>
    <definedName name="SY18A" localSheetId="4">#REF!</definedName>
    <definedName name="SY18A">#REF!</definedName>
    <definedName name="SY18B" localSheetId="4">#REF!</definedName>
    <definedName name="SY18B">#REF!</definedName>
    <definedName name="SY18C" localSheetId="4">#REF!</definedName>
    <definedName name="SY18C">#REF!</definedName>
    <definedName name="SY18D" localSheetId="4">#REF!</definedName>
    <definedName name="SY18D">#REF!</definedName>
    <definedName name="SY18E" localSheetId="4">#REF!</definedName>
    <definedName name="SY18E">#REF!</definedName>
    <definedName name="SY18F" localSheetId="4">#REF!</definedName>
    <definedName name="SY18F">#REF!</definedName>
    <definedName name="SY1A" localSheetId="4">#REF!</definedName>
    <definedName name="SY1A">#REF!</definedName>
    <definedName name="SY1B" localSheetId="4">#REF!</definedName>
    <definedName name="SY1B">#REF!</definedName>
    <definedName name="SY1C" localSheetId="4">#REF!</definedName>
    <definedName name="SY1C">#REF!</definedName>
    <definedName name="SY1D" localSheetId="4">#REF!</definedName>
    <definedName name="SY1D">#REF!</definedName>
    <definedName name="SY1E" localSheetId="4">#REF!</definedName>
    <definedName name="SY1E">#REF!</definedName>
    <definedName name="SY1F" localSheetId="4">#REF!</definedName>
    <definedName name="SY1F">#REF!</definedName>
    <definedName name="SY2A" localSheetId="4">#REF!</definedName>
    <definedName name="SY2A">#REF!</definedName>
    <definedName name="SY2B" localSheetId="4">#REF!</definedName>
    <definedName name="SY2B">#REF!</definedName>
    <definedName name="SY2C" localSheetId="4">#REF!</definedName>
    <definedName name="SY2C">#REF!</definedName>
    <definedName name="SY2D" localSheetId="4">#REF!</definedName>
    <definedName name="SY2D">#REF!</definedName>
    <definedName name="SY2E" localSheetId="4">#REF!</definedName>
    <definedName name="SY2E">#REF!</definedName>
    <definedName name="SY2F" localSheetId="4">#REF!</definedName>
    <definedName name="SY2F">#REF!</definedName>
    <definedName name="SY3A" localSheetId="4">#REF!</definedName>
    <definedName name="SY3A">#REF!</definedName>
    <definedName name="SY3B" localSheetId="4">#REF!</definedName>
    <definedName name="SY3B">#REF!</definedName>
    <definedName name="SY3C" localSheetId="4">#REF!</definedName>
    <definedName name="SY3C">#REF!</definedName>
    <definedName name="SY3D" localSheetId="4">#REF!</definedName>
    <definedName name="SY3D">#REF!</definedName>
    <definedName name="SY3E" localSheetId="4">#REF!</definedName>
    <definedName name="SY3E">#REF!</definedName>
    <definedName name="SY3F" localSheetId="4">#REF!</definedName>
    <definedName name="SY3F">#REF!</definedName>
    <definedName name="SY4A" localSheetId="4">#REF!</definedName>
    <definedName name="SY4A">#REF!</definedName>
    <definedName name="SY4B" localSheetId="4">#REF!</definedName>
    <definedName name="SY4B">#REF!</definedName>
    <definedName name="SY4C" localSheetId="4">#REF!</definedName>
    <definedName name="SY4C">#REF!</definedName>
    <definedName name="SY4D" localSheetId="4">#REF!</definedName>
    <definedName name="SY4D">#REF!</definedName>
    <definedName name="SY4E" localSheetId="4">#REF!</definedName>
    <definedName name="SY4E">#REF!</definedName>
    <definedName name="SY4F" localSheetId="4">#REF!</definedName>
    <definedName name="SY4F">#REF!</definedName>
    <definedName name="SY5A" localSheetId="4">#REF!</definedName>
    <definedName name="SY5A">#REF!</definedName>
    <definedName name="SY5B" localSheetId="4">#REF!</definedName>
    <definedName name="SY5B">#REF!</definedName>
    <definedName name="SY5C" localSheetId="4">#REF!</definedName>
    <definedName name="SY5C">#REF!</definedName>
    <definedName name="SY5D" localSheetId="4">#REF!</definedName>
    <definedName name="SY5D">#REF!</definedName>
    <definedName name="SY5E" localSheetId="4">#REF!</definedName>
    <definedName name="SY5E">#REF!</definedName>
    <definedName name="SY5F" localSheetId="4">#REF!</definedName>
    <definedName name="SY5F">#REF!</definedName>
    <definedName name="SY6A" localSheetId="4">#REF!</definedName>
    <definedName name="SY6A">#REF!</definedName>
    <definedName name="SY6B" localSheetId="4">#REF!</definedName>
    <definedName name="SY6B">#REF!</definedName>
    <definedName name="SY6C" localSheetId="4">#REF!</definedName>
    <definedName name="SY6C">#REF!</definedName>
    <definedName name="SY6D" localSheetId="4">#REF!</definedName>
    <definedName name="SY6D">#REF!</definedName>
    <definedName name="SY6E" localSheetId="4">#REF!</definedName>
    <definedName name="SY6E">#REF!</definedName>
    <definedName name="SY6F" localSheetId="4">#REF!</definedName>
    <definedName name="SY6F">#REF!</definedName>
    <definedName name="SY7A" localSheetId="4">#REF!</definedName>
    <definedName name="SY7A">#REF!</definedName>
    <definedName name="SY7B" localSheetId="4">#REF!</definedName>
    <definedName name="SY7B">#REF!</definedName>
    <definedName name="SY7C" localSheetId="4">#REF!</definedName>
    <definedName name="SY7C">#REF!</definedName>
    <definedName name="SY7D" localSheetId="4">#REF!</definedName>
    <definedName name="SY7D">#REF!</definedName>
    <definedName name="SY7E" localSheetId="4">#REF!</definedName>
    <definedName name="SY7E">#REF!</definedName>
    <definedName name="SY7F" localSheetId="4">#REF!</definedName>
    <definedName name="SY7F">#REF!</definedName>
    <definedName name="SY8A" localSheetId="4">#REF!</definedName>
    <definedName name="SY8A">#REF!</definedName>
    <definedName name="SY8B" localSheetId="4">#REF!</definedName>
    <definedName name="SY8B">#REF!</definedName>
    <definedName name="SY8C" localSheetId="4">#REF!</definedName>
    <definedName name="SY8C">#REF!</definedName>
    <definedName name="SY8D" localSheetId="4">#REF!</definedName>
    <definedName name="SY8D">#REF!</definedName>
    <definedName name="SY8E" localSheetId="4">#REF!</definedName>
    <definedName name="SY8E">#REF!</definedName>
    <definedName name="SY8F" localSheetId="4">#REF!</definedName>
    <definedName name="SY8F">#REF!</definedName>
    <definedName name="SY9A" localSheetId="4">#REF!</definedName>
    <definedName name="SY9A">#REF!</definedName>
    <definedName name="SY9B" localSheetId="4">#REF!</definedName>
    <definedName name="SY9B">#REF!</definedName>
    <definedName name="SY9C" localSheetId="4">#REF!</definedName>
    <definedName name="SY9C">#REF!</definedName>
    <definedName name="SY9D" localSheetId="4">#REF!</definedName>
    <definedName name="SY9D">#REF!</definedName>
    <definedName name="SY9E" localSheetId="4">#REF!</definedName>
    <definedName name="SY9E">#REF!</definedName>
    <definedName name="SY9F" localSheetId="4">#REF!</definedName>
    <definedName name="SY9F">#REF!</definedName>
    <definedName name="SZ" localSheetId="4">#REF!</definedName>
    <definedName name="SZ">#REF!</definedName>
    <definedName name="SZ10A" localSheetId="4">#REF!</definedName>
    <definedName name="SZ10A">#REF!</definedName>
    <definedName name="SZ10B" localSheetId="4">#REF!</definedName>
    <definedName name="SZ10B">#REF!</definedName>
    <definedName name="SZ10C" localSheetId="4">#REF!</definedName>
    <definedName name="SZ10C">#REF!</definedName>
    <definedName name="SZ11A" localSheetId="4">#REF!</definedName>
    <definedName name="SZ11A">#REF!</definedName>
    <definedName name="SZ11B" localSheetId="4">#REF!</definedName>
    <definedName name="SZ11B">#REF!</definedName>
    <definedName name="SZ11C" localSheetId="4">#REF!</definedName>
    <definedName name="SZ11C">#REF!</definedName>
    <definedName name="SZ1A" localSheetId="4">#REF!</definedName>
    <definedName name="SZ1A">#REF!</definedName>
    <definedName name="SZ1B" localSheetId="4">#REF!</definedName>
    <definedName name="SZ1B">#REF!</definedName>
    <definedName name="SZ1C" localSheetId="4">#REF!</definedName>
    <definedName name="SZ1C">#REF!</definedName>
    <definedName name="SZ2A" localSheetId="4">#REF!</definedName>
    <definedName name="SZ2A">#REF!</definedName>
    <definedName name="SZ2B" localSheetId="4">#REF!</definedName>
    <definedName name="SZ2B">#REF!</definedName>
    <definedName name="SZ2C" localSheetId="4">#REF!</definedName>
    <definedName name="SZ2C">#REF!</definedName>
    <definedName name="SZ3A" localSheetId="4">#REF!</definedName>
    <definedName name="SZ3A">#REF!</definedName>
    <definedName name="SZ3B" localSheetId="4">#REF!</definedName>
    <definedName name="SZ3B">#REF!</definedName>
    <definedName name="SZ3C" localSheetId="4">#REF!</definedName>
    <definedName name="SZ3C">#REF!</definedName>
    <definedName name="SZ4A" localSheetId="4">#REF!</definedName>
    <definedName name="SZ4A">#REF!</definedName>
    <definedName name="SZ4B" localSheetId="4">#REF!</definedName>
    <definedName name="SZ4B">#REF!</definedName>
    <definedName name="SZ4C" localSheetId="4">#REF!</definedName>
    <definedName name="SZ4C">#REF!</definedName>
    <definedName name="SZ5A" localSheetId="4">#REF!</definedName>
    <definedName name="SZ5A">#REF!</definedName>
    <definedName name="SZ5B" localSheetId="4">#REF!</definedName>
    <definedName name="SZ5B">#REF!</definedName>
    <definedName name="SZ5C" localSheetId="4">#REF!</definedName>
    <definedName name="SZ5C">#REF!</definedName>
    <definedName name="SZ6A" localSheetId="4">#REF!</definedName>
    <definedName name="SZ6A">#REF!</definedName>
    <definedName name="SZ6B" localSheetId="4">#REF!</definedName>
    <definedName name="SZ6B">#REF!</definedName>
    <definedName name="SZ6C" localSheetId="4">#REF!</definedName>
    <definedName name="SZ6C">#REF!</definedName>
    <definedName name="SZ7A" localSheetId="4">#REF!</definedName>
    <definedName name="SZ7A">#REF!</definedName>
    <definedName name="SZ7B" localSheetId="4">#REF!</definedName>
    <definedName name="SZ7B">#REF!</definedName>
    <definedName name="SZ7C" localSheetId="4">#REF!</definedName>
    <definedName name="SZ7C">#REF!</definedName>
    <definedName name="SZ8A" localSheetId="4">#REF!</definedName>
    <definedName name="SZ8A">#REF!</definedName>
    <definedName name="SZ8B" localSheetId="4">#REF!</definedName>
    <definedName name="SZ8B">#REF!</definedName>
    <definedName name="SZ8C" localSheetId="4">#REF!</definedName>
    <definedName name="SZ8C">#REF!</definedName>
    <definedName name="SZ9A" localSheetId="4">#REF!</definedName>
    <definedName name="SZ9A">#REF!</definedName>
    <definedName name="SZ9B" localSheetId="4">#REF!</definedName>
    <definedName name="SZ9B">#REF!</definedName>
    <definedName name="SZ9C" localSheetId="4">#REF!</definedName>
    <definedName name="SZ9C">#REF!</definedName>
    <definedName name="T"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T"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T"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TAXA">[4]e!$F$3</definedName>
    <definedName name="TCENTEROS" localSheetId="4">[9]Cover!#REF!</definedName>
    <definedName name="TCENTEROS">[9]Cover!#REF!</definedName>
    <definedName name="TCMILES" localSheetId="4">[9]Cover!#REF!</definedName>
    <definedName name="TCMILES">[9]Cover!#REF!</definedName>
    <definedName name="TEST0" localSheetId="10">#REF!</definedName>
    <definedName name="TEST0" localSheetId="4">#REF!</definedName>
    <definedName name="TEST0">#REF!</definedName>
    <definedName name="teste">'[4]#¡REF'!$A$1:$I$7</definedName>
    <definedName name="TESTHKEY">'[13]Produção SAP'!$B$1:$I$1</definedName>
    <definedName name="TESTKEYS" localSheetId="10">#REF!</definedName>
    <definedName name="TESTKEYS" localSheetId="4">#REF!</definedName>
    <definedName name="TESTKEYS">#REF!</definedName>
    <definedName name="TESTVKEY" localSheetId="4">#REF!</definedName>
    <definedName name="TESTVKEY">#REF!</definedName>
    <definedName name="TETE"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TETE"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TETE"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TETE10"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TETE10"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TETE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TMIL" localSheetId="4">[31]ctb!#REF!</definedName>
    <definedName name="TMIL">[31]ctb!#REF!</definedName>
    <definedName name="TTT">[7]Cover!$B$3:$P$47</definedName>
    <definedName name="TTTTTT" localSheetId="10" hidden="1">{#N/A,#N/A,TRUE,"Start";#N/A,#N/A,TRUE,"DadosGerais";#N/A,#N/A,TRUE,"Custo Conversão"}</definedName>
    <definedName name="TTTTTT" localSheetId="4" hidden="1">{#N/A,#N/A,TRUE,"Start";#N/A,#N/A,TRUE,"DadosGerais";#N/A,#N/A,TRUE,"Custo Conversão"}</definedName>
    <definedName name="TTTTTT" hidden="1">{#N/A,#N/A,TRUE,"Start";#N/A,#N/A,TRUE,"DadosGerais";#N/A,#N/A,TRUE,"Custo Conversão"}</definedName>
    <definedName name="USA" localSheetId="4">#REF!</definedName>
    <definedName name="USA">#REF!</definedName>
    <definedName name="utilities" localSheetId="4">#REF!</definedName>
    <definedName name="utilities">#REF!</definedName>
    <definedName name="VENDAL" localSheetId="4">[4]pn!#REF!</definedName>
    <definedName name="VENDAL">[4]pn!#REF!</definedName>
    <definedName name="VENDAT" localSheetId="4">[4]pn!#REF!</definedName>
    <definedName name="VENDAT">[4]pn!#REF!</definedName>
    <definedName name="W"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W"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W"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wrn.RELAT._.SEM._.CCONV."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wrn.RELAT._.SEM._.CCONV."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wrn.RELAT._.SEM._.CCONV."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wrn.rptTeste." localSheetId="10" hidden="1">{#N/A,#N/A,TRUE,"Start";#N/A,#N/A,TRUE,"DadosGerais";#N/A,#N/A,TRUE,"Custo Conversão"}</definedName>
    <definedName name="wrn.rptTeste." localSheetId="4" hidden="1">{#N/A,#N/A,TRUE,"Start";#N/A,#N/A,TRUE,"DadosGerais";#N/A,#N/A,TRUE,"Custo Conversão"}</definedName>
    <definedName name="wrn.rptTeste." hidden="1">{#N/A,#N/A,TRUE,"Start";#N/A,#N/A,TRUE,"DadosGerais";#N/A,#N/A,TRUE,"Custo Conversão"}</definedName>
    <definedName name="ws" localSheetId="4">#REF!</definedName>
    <definedName name="ws">#REF!</definedName>
    <definedName name="WW" localSheetId="10" hidden="1">{#N/A,#N/A,TRUE,"Start";#N/A,#N/A,TRUE,"DadosGerais";#N/A,#N/A,TRUE,"Custo Conversão"}</definedName>
    <definedName name="WW" localSheetId="4" hidden="1">{#N/A,#N/A,TRUE,"Start";#N/A,#N/A,TRUE,"DadosGerais";#N/A,#N/A,TRUE,"Custo Conversão"}</definedName>
    <definedName name="WW" hidden="1">{#N/A,#N/A,TRUE,"Start";#N/A,#N/A,TRUE,"DadosGerais";#N/A,#N/A,TRUE,"Custo Conversão"}</definedName>
    <definedName name="X1A" localSheetId="10" hidden="1">{#N/A,#N/A,TRUE,"Start";#N/A,#N/A,TRUE,"DadosGerais";#N/A,#N/A,TRUE,"Custo Conversão"}</definedName>
    <definedName name="X1A" localSheetId="4" hidden="1">{#N/A,#N/A,TRUE,"Start";#N/A,#N/A,TRUE,"DadosGerais";#N/A,#N/A,TRUE,"Custo Conversão"}</definedName>
    <definedName name="X1A" hidden="1">{#N/A,#N/A,TRUE,"Start";#N/A,#N/A,TRUE,"DadosGerais";#N/A,#N/A,TRUE,"Custo Conversão"}</definedName>
    <definedName name="XXX" localSheetId="10"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XXX" localSheetId="4"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XXX" hidden="1">{#N/A,#N/A,FALSE,"CAPA";#N/A,#N/A,FALSE,"VOLUME DE PRODUÇÃO";#N/A,#N/A,FALSE,"MÃO DE OBRA TOTAL";#N/A,#N/A,FALSE,"HEAD-COUNT MENSALISTAS";#N/A,#N/A,FALSE,"HEAD-COUNT EXECUTIVOS";#N/A,#N/A,FALSE,"HEAD-COUNT EXEC. - ABERTURA";#N/A,#N/A,FALSE,"DESPESAS POR C. C.";#N/A,#N/A,FALSE,"PRODUTIVIDADE - PMM";#N/A,#N/A,FALSE,"PRODUTIVIDADE - PMT";#N/A,#N/A,FALSE,"PRODUTIVIDADE ACUMULADA - PMM";#N/A,#N/A,FALSE,"PRODUTIVIDADE ACUMULADA - PMT";#N/A,#N/A,FALSE,"ANÁLISE DE EFICIÊNCIA";#N/A,#N/A,FALSE,"ESTRAGOS"}</definedName>
    <definedName name="XXXYY" localSheetId="10" hidden="1">{#N/A,#N/A,TRUE,"Start";#N/A,#N/A,TRUE,"DadosGerais";#N/A,#N/A,TRUE,"Custo Conversão"}</definedName>
    <definedName name="XXXYY" localSheetId="4" hidden="1">{#N/A,#N/A,TRUE,"Start";#N/A,#N/A,TRUE,"DadosGerais";#N/A,#N/A,TRUE,"Custo Conversão"}</definedName>
    <definedName name="XXXYY" hidden="1">{#N/A,#N/A,TRUE,"Start";#N/A,#N/A,TRUE,"DadosGerais";#N/A,#N/A,TRUE,"Custo Conversão"}</definedName>
    <definedName name="Year" localSheetId="4">#REF!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D25" i="17" l="1"/>
  <c r="DA25" i="17"/>
  <c r="CY25" i="17"/>
  <c r="CV25" i="17"/>
  <c r="CT25" i="17"/>
  <c r="CQ25" i="17"/>
  <c r="CO25" i="17"/>
  <c r="CL25" i="17"/>
  <c r="CJ25" i="17"/>
  <c r="CG25" i="17"/>
  <c r="CE25" i="17"/>
  <c r="CB25" i="17"/>
  <c r="BZ25" i="17"/>
  <c r="BW25" i="17"/>
  <c r="BU25" i="17"/>
  <c r="BR25" i="17"/>
  <c r="BP25" i="17"/>
  <c r="BM25" i="17"/>
  <c r="BK25" i="17"/>
  <c r="BH25" i="17"/>
  <c r="BF25" i="17"/>
  <c r="BC25" i="17"/>
  <c r="BA25" i="17"/>
  <c r="AX25" i="17"/>
  <c r="AV25" i="17"/>
  <c r="AS25" i="17"/>
  <c r="AQ25" i="17"/>
  <c r="AN25" i="17"/>
  <c r="AL25" i="17"/>
  <c r="AI25" i="17"/>
  <c r="AG25" i="17"/>
  <c r="AD25" i="17"/>
  <c r="AB25" i="17"/>
  <c r="Y25" i="17"/>
  <c r="DD24" i="17"/>
  <c r="DA24" i="17"/>
  <c r="CY24" i="17"/>
  <c r="CV24" i="17"/>
  <c r="CT24" i="17"/>
  <c r="CQ24" i="17"/>
  <c r="CO24" i="17"/>
  <c r="CL24" i="17"/>
  <c r="CJ24" i="17"/>
  <c r="CG24" i="17"/>
  <c r="CE24" i="17"/>
  <c r="CB24" i="17"/>
  <c r="BZ24" i="17"/>
  <c r="BW24" i="17"/>
  <c r="BU24" i="17"/>
  <c r="BR24" i="17"/>
  <c r="BP24" i="17"/>
  <c r="BM24" i="17"/>
  <c r="BK24" i="17"/>
  <c r="BH24" i="17"/>
  <c r="BF24" i="17"/>
  <c r="BC24" i="17"/>
  <c r="BA24" i="17"/>
  <c r="AX24" i="17"/>
  <c r="AV24" i="17"/>
  <c r="AS24" i="17"/>
  <c r="AQ24" i="17"/>
  <c r="AN24" i="17"/>
  <c r="AL24" i="17"/>
  <c r="AI24" i="17"/>
  <c r="AG24" i="17"/>
  <c r="AD24" i="17"/>
  <c r="AB24" i="17"/>
  <c r="Y24" i="17"/>
  <c r="DD23" i="17"/>
  <c r="DA23" i="17"/>
  <c r="CY23" i="17"/>
  <c r="CV23" i="17"/>
  <c r="CT23" i="17"/>
  <c r="CQ23" i="17"/>
  <c r="CO23" i="17"/>
  <c r="CL23" i="17"/>
  <c r="CJ23" i="17"/>
  <c r="CG23" i="17"/>
  <c r="CE23" i="17"/>
  <c r="CB23" i="17"/>
  <c r="BZ23" i="17"/>
  <c r="BW23" i="17"/>
  <c r="BU23" i="17"/>
  <c r="BR23" i="17"/>
  <c r="BP23" i="17"/>
  <c r="BM23" i="17"/>
  <c r="BK23" i="17"/>
  <c r="BH23" i="17"/>
  <c r="BF23" i="17"/>
  <c r="BC23" i="17"/>
  <c r="BA23" i="17"/>
  <c r="AX23" i="17"/>
  <c r="AV23" i="17"/>
  <c r="AS23" i="17"/>
  <c r="AQ23" i="17"/>
  <c r="AN23" i="17"/>
  <c r="AL23" i="17"/>
  <c r="AI23" i="17"/>
  <c r="AG23" i="17"/>
  <c r="AD23" i="17"/>
  <c r="AB23" i="17"/>
  <c r="Y23" i="17"/>
  <c r="DD22" i="17"/>
  <c r="DA22" i="17"/>
  <c r="CY22" i="17"/>
  <c r="CV22" i="17"/>
  <c r="CT22" i="17"/>
  <c r="CQ22" i="17"/>
  <c r="CO22" i="17"/>
  <c r="CL22" i="17"/>
  <c r="CJ22" i="17"/>
  <c r="CG22" i="17"/>
  <c r="CE22" i="17"/>
  <c r="CB22" i="17"/>
  <c r="BZ22" i="17"/>
  <c r="BW22" i="17"/>
  <c r="BU22" i="17"/>
  <c r="BR22" i="17"/>
  <c r="BP22" i="17"/>
  <c r="BM22" i="17"/>
  <c r="BK22" i="17"/>
  <c r="BH22" i="17"/>
  <c r="BF22" i="17"/>
  <c r="BC22" i="17"/>
  <c r="BA22" i="17"/>
  <c r="AX22" i="17"/>
  <c r="AV22" i="17"/>
  <c r="AS22" i="17"/>
  <c r="AQ22" i="17"/>
  <c r="AN22" i="17"/>
  <c r="AL22" i="17"/>
  <c r="AI22" i="17"/>
  <c r="AG22" i="17"/>
  <c r="AD22" i="17"/>
  <c r="AB22" i="17"/>
  <c r="Y22" i="17"/>
  <c r="DD21" i="17"/>
  <c r="DA21" i="17"/>
  <c r="CY21" i="17"/>
  <c r="CV21" i="17"/>
  <c r="CT21" i="17"/>
  <c r="CQ21" i="17"/>
  <c r="CO21" i="17"/>
  <c r="CL21" i="17"/>
  <c r="CJ21" i="17"/>
  <c r="CG21" i="17"/>
  <c r="CE21" i="17"/>
  <c r="CB21" i="17"/>
  <c r="BZ21" i="17"/>
  <c r="BW21" i="17"/>
  <c r="BU21" i="17"/>
  <c r="BR21" i="17"/>
  <c r="BP21" i="17"/>
  <c r="BM21" i="17"/>
  <c r="BK21" i="17"/>
  <c r="BH21" i="17"/>
  <c r="BF21" i="17"/>
  <c r="BC21" i="17"/>
  <c r="BA21" i="17"/>
  <c r="AX21" i="17"/>
  <c r="AV21" i="17"/>
  <c r="AS21" i="17"/>
  <c r="AQ21" i="17"/>
  <c r="AN21" i="17"/>
  <c r="AL21" i="17"/>
  <c r="AI21" i="17"/>
  <c r="AG21" i="17"/>
  <c r="AD21" i="17"/>
  <c r="AB21" i="17"/>
  <c r="Y21" i="17"/>
  <c r="DD20" i="17"/>
  <c r="DA20" i="17"/>
  <c r="CY20" i="17"/>
  <c r="CV20" i="17"/>
  <c r="CT20" i="17"/>
  <c r="CQ20" i="17"/>
  <c r="CO20" i="17"/>
  <c r="CL20" i="17"/>
  <c r="CJ20" i="17"/>
  <c r="CG20" i="17"/>
  <c r="CE20" i="17"/>
  <c r="CB20" i="17"/>
  <c r="BZ20" i="17"/>
  <c r="BW20" i="17"/>
  <c r="BU20" i="17"/>
  <c r="BR20" i="17"/>
  <c r="BP20" i="17"/>
  <c r="BM20" i="17"/>
  <c r="BK20" i="17"/>
  <c r="BH20" i="17"/>
  <c r="BF20" i="17"/>
  <c r="BC20" i="17"/>
  <c r="BA20" i="17"/>
  <c r="AX20" i="17"/>
  <c r="AV20" i="17"/>
  <c r="AS20" i="17"/>
  <c r="AQ20" i="17"/>
  <c r="AN20" i="17"/>
  <c r="AL20" i="17"/>
  <c r="AI20" i="17"/>
  <c r="AG20" i="17"/>
  <c r="AD20" i="17"/>
  <c r="AB20" i="17"/>
  <c r="Y20" i="17"/>
  <c r="DD19" i="17"/>
  <c r="DA19" i="17"/>
  <c r="CY19" i="17"/>
  <c r="CV19" i="17"/>
  <c r="CT19" i="17"/>
  <c r="CQ19" i="17"/>
  <c r="CO19" i="17"/>
  <c r="CL19" i="17"/>
  <c r="CJ19" i="17"/>
  <c r="CG19" i="17"/>
  <c r="CE19" i="17"/>
  <c r="CB19" i="17"/>
  <c r="BZ19" i="17"/>
  <c r="BW19" i="17"/>
  <c r="BU19" i="17"/>
  <c r="BR19" i="17"/>
  <c r="BP19" i="17"/>
  <c r="BM19" i="17"/>
  <c r="BK19" i="17"/>
  <c r="BH19" i="17"/>
  <c r="BF19" i="17"/>
  <c r="BC19" i="17"/>
  <c r="BA19" i="17"/>
  <c r="AX19" i="17"/>
  <c r="AV19" i="17"/>
  <c r="AS19" i="17"/>
  <c r="AQ19" i="17"/>
  <c r="AN19" i="17"/>
  <c r="AL19" i="17"/>
  <c r="AI19" i="17"/>
  <c r="AG19" i="17"/>
  <c r="AD19" i="17"/>
  <c r="AB19" i="17"/>
  <c r="Y19" i="17"/>
  <c r="DD18" i="17"/>
  <c r="DA18" i="17"/>
  <c r="CY18" i="17"/>
  <c r="CV18" i="17"/>
  <c r="CT18" i="17"/>
  <c r="CQ18" i="17"/>
  <c r="CO18" i="17"/>
  <c r="CL18" i="17"/>
  <c r="CJ18" i="17"/>
  <c r="CG18" i="17"/>
  <c r="CE18" i="17"/>
  <c r="CB18" i="17"/>
  <c r="BZ18" i="17"/>
  <c r="BW18" i="17"/>
  <c r="BU18" i="17"/>
  <c r="BR18" i="17"/>
  <c r="BP18" i="17"/>
  <c r="BM18" i="17"/>
  <c r="BK18" i="17"/>
  <c r="BH18" i="17"/>
  <c r="BF18" i="17"/>
  <c r="BC18" i="17"/>
  <c r="BA18" i="17"/>
  <c r="AX18" i="17"/>
  <c r="AV18" i="17"/>
  <c r="AS18" i="17"/>
  <c r="AQ18" i="17"/>
  <c r="AN18" i="17"/>
  <c r="AL18" i="17"/>
  <c r="AI18" i="17"/>
  <c r="AG18" i="17"/>
  <c r="AD18" i="17"/>
  <c r="AB18" i="17"/>
  <c r="Y18" i="17"/>
  <c r="DD17" i="17"/>
  <c r="DA17" i="17"/>
  <c r="CY17" i="17"/>
  <c r="CV17" i="17"/>
  <c r="CT17" i="17"/>
  <c r="CQ17" i="17"/>
  <c r="CO17" i="17"/>
  <c r="CL17" i="17"/>
  <c r="CJ17" i="17"/>
  <c r="CG17" i="17"/>
  <c r="CE17" i="17"/>
  <c r="CB17" i="17"/>
  <c r="BZ17" i="17"/>
  <c r="BW17" i="17"/>
  <c r="BU17" i="17"/>
  <c r="BR17" i="17"/>
  <c r="BP17" i="17"/>
  <c r="BM17" i="17"/>
  <c r="BK17" i="17"/>
  <c r="BH17" i="17"/>
  <c r="BF17" i="17"/>
  <c r="BC17" i="17"/>
  <c r="BA17" i="17"/>
  <c r="AX17" i="17"/>
  <c r="AV17" i="17"/>
  <c r="AS17" i="17"/>
  <c r="AQ17" i="17"/>
  <c r="AN17" i="17"/>
  <c r="AL17" i="17"/>
  <c r="AI17" i="17"/>
  <c r="AG17" i="17"/>
  <c r="AD17" i="17"/>
  <c r="AB17" i="17"/>
  <c r="Y17" i="17"/>
  <c r="DD16" i="17"/>
  <c r="DA16" i="17"/>
  <c r="CY16" i="17"/>
  <c r="CV16" i="17"/>
  <c r="CT16" i="17"/>
  <c r="CQ16" i="17"/>
  <c r="CO16" i="17"/>
  <c r="CL16" i="17"/>
  <c r="CJ16" i="17"/>
  <c r="CG16" i="17"/>
  <c r="CE16" i="17"/>
  <c r="CB16" i="17"/>
  <c r="BZ16" i="17"/>
  <c r="BW16" i="17"/>
  <c r="BU16" i="17"/>
  <c r="BR16" i="17"/>
  <c r="BP16" i="17"/>
  <c r="BM16" i="17"/>
  <c r="BK16" i="17"/>
  <c r="BH16" i="17"/>
  <c r="BF16" i="17"/>
  <c r="BC16" i="17"/>
  <c r="BA16" i="17"/>
  <c r="AX16" i="17"/>
  <c r="AV16" i="17"/>
  <c r="AS16" i="17"/>
  <c r="AQ16" i="17"/>
  <c r="AN16" i="17"/>
  <c r="AL16" i="17"/>
  <c r="AI16" i="17"/>
  <c r="AG16" i="17"/>
  <c r="AD16" i="17"/>
  <c r="AB16" i="17"/>
  <c r="Y16" i="17"/>
  <c r="DD15" i="17"/>
  <c r="DC15" i="17"/>
  <c r="DB15" i="17"/>
  <c r="DA15" i="17"/>
  <c r="CY15" i="17"/>
  <c r="CX15" i="17"/>
  <c r="CW15" i="17"/>
  <c r="CV15" i="17"/>
  <c r="CT15" i="17"/>
  <c r="CS15" i="17"/>
  <c r="CR15" i="17"/>
  <c r="CQ15" i="17"/>
  <c r="CO15" i="17"/>
  <c r="CN15" i="17"/>
  <c r="CM15" i="17"/>
  <c r="CL15" i="17"/>
  <c r="CJ15" i="17"/>
  <c r="CI15" i="17"/>
  <c r="CH15" i="17"/>
  <c r="CG15" i="17"/>
  <c r="CE15" i="17"/>
  <c r="CD15" i="17"/>
  <c r="CC15" i="17"/>
  <c r="CB15" i="17"/>
  <c r="BZ15" i="17"/>
  <c r="BY15" i="17"/>
  <c r="BX15" i="17"/>
  <c r="BW15" i="17"/>
  <c r="BU15" i="17"/>
  <c r="BT15" i="17"/>
  <c r="BS15" i="17"/>
  <c r="BR15" i="17"/>
  <c r="BP15" i="17"/>
  <c r="BO15" i="17"/>
  <c r="BN15" i="17"/>
  <c r="BM15" i="17"/>
  <c r="BK15" i="17"/>
  <c r="BJ15" i="17"/>
  <c r="BI15" i="17"/>
  <c r="BH15" i="17"/>
  <c r="BF15" i="17"/>
  <c r="BE15" i="17"/>
  <c r="BD15" i="17"/>
  <c r="BC15" i="17"/>
  <c r="BA15" i="17"/>
  <c r="AZ15" i="17"/>
  <c r="AY15" i="17"/>
  <c r="AX15" i="17"/>
  <c r="AV15" i="17"/>
  <c r="AU15" i="17"/>
  <c r="AT15" i="17"/>
  <c r="AS15" i="17"/>
  <c r="AQ15" i="17"/>
  <c r="AP15" i="17"/>
  <c r="AO15" i="17"/>
  <c r="AN15" i="17"/>
  <c r="AL15" i="17"/>
  <c r="AK15" i="17"/>
  <c r="AJ15" i="17"/>
  <c r="AI15" i="17"/>
  <c r="AG15" i="17"/>
  <c r="AF15" i="17"/>
  <c r="AE15" i="17"/>
  <c r="AD15" i="17"/>
  <c r="AB15" i="17"/>
  <c r="AA15" i="17"/>
  <c r="Z15" i="17"/>
  <c r="Y15" i="17"/>
  <c r="H108" i="15"/>
  <c r="F108" i="15"/>
  <c r="E108" i="15"/>
  <c r="C108" i="15"/>
  <c r="B108" i="15"/>
  <c r="D108" i="15" s="1"/>
  <c r="H107" i="15"/>
  <c r="F107" i="15"/>
  <c r="E107" i="15"/>
  <c r="C107" i="15"/>
  <c r="B107" i="15"/>
  <c r="D107" i="15" s="1"/>
  <c r="H106" i="15"/>
  <c r="F106" i="15"/>
  <c r="E106" i="15"/>
  <c r="C106" i="15"/>
  <c r="B106" i="15"/>
  <c r="D106" i="15" s="1"/>
  <c r="H105" i="15"/>
  <c r="F105" i="15"/>
  <c r="E105" i="15"/>
  <c r="C105" i="15"/>
  <c r="B105" i="15"/>
  <c r="D105" i="15" s="1"/>
  <c r="H104" i="15"/>
  <c r="F104" i="15"/>
  <c r="E104" i="15"/>
  <c r="C104" i="15"/>
  <c r="B104" i="15"/>
  <c r="D104" i="15" s="1"/>
  <c r="H103" i="15"/>
  <c r="F103" i="15"/>
  <c r="E103" i="15"/>
  <c r="C103" i="15"/>
  <c r="B103" i="15"/>
  <c r="D103" i="15" s="1"/>
  <c r="H102" i="15"/>
  <c r="F102" i="15"/>
  <c r="E102" i="15"/>
  <c r="C102" i="15"/>
  <c r="B102" i="15"/>
  <c r="D102" i="15" s="1"/>
  <c r="H101" i="15"/>
  <c r="F101" i="15"/>
  <c r="E101" i="15"/>
  <c r="C101" i="15"/>
  <c r="B101" i="15"/>
  <c r="D101" i="15" s="1"/>
  <c r="H100" i="15"/>
  <c r="F100" i="15"/>
  <c r="E100" i="15"/>
  <c r="C100" i="15"/>
  <c r="B100" i="15"/>
  <c r="D100" i="15" s="1"/>
  <c r="H99" i="15"/>
  <c r="F99" i="15"/>
  <c r="E99" i="15"/>
  <c r="C99" i="15"/>
  <c r="B99" i="15"/>
  <c r="D99" i="15" s="1"/>
  <c r="H98" i="15"/>
  <c r="F98" i="15"/>
  <c r="E98" i="15"/>
  <c r="C98" i="15"/>
  <c r="B98" i="15"/>
  <c r="D98" i="15" s="1"/>
  <c r="H97" i="15"/>
  <c r="F97" i="15"/>
  <c r="E97" i="15"/>
  <c r="C97" i="15"/>
  <c r="B97" i="15"/>
  <c r="D97" i="15" s="1"/>
  <c r="H96" i="15"/>
  <c r="F96" i="15"/>
  <c r="E96" i="15"/>
  <c r="C96" i="15"/>
  <c r="B96" i="15"/>
  <c r="D96" i="15" s="1"/>
  <c r="H95" i="15"/>
  <c r="F95" i="15"/>
  <c r="E95" i="15"/>
  <c r="C95" i="15"/>
  <c r="B95" i="15"/>
  <c r="D95" i="15" s="1"/>
  <c r="H94" i="15"/>
  <c r="H109" i="15" s="1"/>
  <c r="F94" i="15"/>
  <c r="F109" i="15" s="1"/>
  <c r="E94" i="15"/>
  <c r="E109" i="15" s="1"/>
  <c r="C94" i="15"/>
  <c r="C109" i="15" s="1"/>
  <c r="B94" i="15"/>
  <c r="B109" i="15" s="1"/>
  <c r="H90" i="15"/>
  <c r="F90" i="15"/>
  <c r="E90" i="15"/>
  <c r="C90" i="15"/>
  <c r="B90" i="15"/>
  <c r="D90" i="15" s="1"/>
  <c r="I90" i="15" s="1"/>
  <c r="H89" i="15"/>
  <c r="F89" i="15"/>
  <c r="E89" i="15"/>
  <c r="C89" i="15"/>
  <c r="B89" i="15"/>
  <c r="D89" i="15" s="1"/>
  <c r="I89" i="15" s="1"/>
  <c r="H88" i="15"/>
  <c r="F88" i="15"/>
  <c r="E88" i="15"/>
  <c r="D88" i="15"/>
  <c r="I88" i="15" s="1"/>
  <c r="C88" i="15"/>
  <c r="B88" i="15"/>
  <c r="H87" i="15"/>
  <c r="F87" i="15"/>
  <c r="E87" i="15"/>
  <c r="C87" i="15"/>
  <c r="B87" i="15"/>
  <c r="D87" i="15" s="1"/>
  <c r="H86" i="15"/>
  <c r="F86" i="15"/>
  <c r="E86" i="15"/>
  <c r="D86" i="15"/>
  <c r="C86" i="15"/>
  <c r="B86" i="15"/>
  <c r="H85" i="15"/>
  <c r="F85" i="15"/>
  <c r="E85" i="15"/>
  <c r="C85" i="15"/>
  <c r="B85" i="15"/>
  <c r="D85" i="15" s="1"/>
  <c r="H84" i="15"/>
  <c r="F84" i="15"/>
  <c r="E84" i="15"/>
  <c r="C84" i="15"/>
  <c r="B84" i="15"/>
  <c r="D84" i="15" s="1"/>
  <c r="I84" i="15" s="1"/>
  <c r="H83" i="15"/>
  <c r="H91" i="15" s="1"/>
  <c r="F83" i="15"/>
  <c r="F91" i="15" s="1"/>
  <c r="E83" i="15"/>
  <c r="E91" i="15" s="1"/>
  <c r="E111" i="15" s="1"/>
  <c r="C83" i="15"/>
  <c r="C91" i="15" s="1"/>
  <c r="C111" i="15" s="1"/>
  <c r="B83" i="15"/>
  <c r="B91" i="15" s="1"/>
  <c r="I66" i="14"/>
  <c r="H66" i="14"/>
  <c r="F66" i="14"/>
  <c r="E66" i="14"/>
  <c r="D66" i="14"/>
  <c r="C66" i="14"/>
  <c r="B66" i="14"/>
  <c r="I64" i="14"/>
  <c r="H64" i="14"/>
  <c r="F64" i="14"/>
  <c r="E64" i="14"/>
  <c r="D64" i="14"/>
  <c r="C64" i="14"/>
  <c r="B64" i="14"/>
  <c r="J46" i="14"/>
  <c r="I46" i="14"/>
  <c r="H46" i="14"/>
  <c r="F46" i="14"/>
  <c r="E46" i="14"/>
  <c r="D46" i="14"/>
  <c r="C46" i="14"/>
  <c r="B46" i="14"/>
  <c r="C12" i="7"/>
  <c r="B12" i="7"/>
  <c r="D83" i="15" l="1"/>
  <c r="I83" i="15" s="1"/>
  <c r="I107" i="15"/>
  <c r="M107" i="15" s="1"/>
  <c r="CY11" i="17" s="1"/>
  <c r="CW13" i="17" s="1"/>
  <c r="B111" i="15"/>
  <c r="I91" i="15"/>
  <c r="D91" i="15"/>
  <c r="F111" i="15"/>
  <c r="I109" i="15"/>
  <c r="D109" i="15"/>
  <c r="I100" i="15"/>
  <c r="M100" i="15" s="1"/>
  <c r="BP11" i="17" s="1"/>
  <c r="BN13" i="17" s="1"/>
  <c r="M104" i="15"/>
  <c r="CJ11" i="17" s="1"/>
  <c r="CH13" i="17" s="1"/>
  <c r="I104" i="15"/>
  <c r="I108" i="15"/>
  <c r="M108" i="15" s="1"/>
  <c r="DD11" i="17" s="1"/>
  <c r="DB13" i="17" s="1"/>
  <c r="H111" i="15"/>
  <c r="I101" i="15"/>
  <c r="M101" i="15" s="1"/>
  <c r="BU11" i="17" s="1"/>
  <c r="BS13" i="17" s="1"/>
  <c r="I105" i="15"/>
  <c r="M105" i="15" s="1"/>
  <c r="CO11" i="17" s="1"/>
  <c r="CM13" i="17" s="1"/>
  <c r="I102" i="15"/>
  <c r="M102" i="15" s="1"/>
  <c r="BZ11" i="17" s="1"/>
  <c r="BX13" i="17" s="1"/>
  <c r="I106" i="15"/>
  <c r="M106" i="15" s="1"/>
  <c r="CT11" i="17" s="1"/>
  <c r="CR13" i="17" s="1"/>
  <c r="I103" i="15"/>
  <c r="M103" i="15" s="1"/>
  <c r="CE11" i="17" s="1"/>
  <c r="CC13" i="17" s="1"/>
  <c r="I85" i="15"/>
  <c r="M85" i="15" s="1"/>
  <c r="AL11" i="17" s="1"/>
  <c r="AJ13" i="17" s="1"/>
  <c r="I86" i="15"/>
  <c r="M86" i="15" s="1"/>
  <c r="AQ11" i="17" s="1"/>
  <c r="AO13" i="17" s="1"/>
  <c r="I87" i="15"/>
  <c r="M87" i="15" s="1"/>
  <c r="AV11" i="17" s="1"/>
  <c r="AT13" i="17" s="1"/>
  <c r="M83" i="15"/>
  <c r="AB11" i="17" s="1"/>
  <c r="Z13" i="17" s="1"/>
  <c r="M84" i="15"/>
  <c r="AG11" i="17" s="1"/>
  <c r="AE13" i="17" s="1"/>
  <c r="M88" i="15"/>
  <c r="BA11" i="17" s="1"/>
  <c r="AY13" i="17" s="1"/>
  <c r="M89" i="15"/>
  <c r="BF11" i="17" s="1"/>
  <c r="BD13" i="17" s="1"/>
  <c r="M90" i="15"/>
  <c r="BK11" i="17" s="1"/>
  <c r="BI13" i="17" s="1"/>
  <c r="D94" i="15"/>
  <c r="AP13" i="17" l="1"/>
  <c r="AQ13" i="17"/>
  <c r="AL13" i="17"/>
  <c r="AK13" i="17"/>
  <c r="CX13" i="17"/>
  <c r="CY13" i="17"/>
  <c r="CD13" i="17"/>
  <c r="CE13" i="17"/>
  <c r="CO13" i="17"/>
  <c r="CN13" i="17"/>
  <c r="CT13" i="17"/>
  <c r="CS13" i="17"/>
  <c r="BU13" i="17"/>
  <c r="BT13" i="17"/>
  <c r="BZ13" i="17"/>
  <c r="BY13" i="17"/>
  <c r="BA13" i="17"/>
  <c r="AZ13" i="17"/>
  <c r="BJ13" i="17"/>
  <c r="BK13" i="17"/>
  <c r="CJ13" i="17"/>
  <c r="CI13" i="17"/>
  <c r="I111" i="15"/>
  <c r="J91" i="15"/>
  <c r="AV13" i="17"/>
  <c r="AU13" i="17"/>
  <c r="AB13" i="17"/>
  <c r="AA13" i="17"/>
  <c r="BF13" i="17"/>
  <c r="BE13" i="17"/>
  <c r="BP13" i="17"/>
  <c r="BO13" i="17"/>
  <c r="DD13" i="17"/>
  <c r="DC13" i="17"/>
  <c r="AG13" i="17"/>
  <c r="AF13" i="17"/>
  <c r="D111" i="15"/>
  <c r="M9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author>
  </authors>
  <commentList>
    <comment ref="C12" authorId="0" shapeId="0" xr:uid="{00000000-0006-0000-0100-000001000000}">
      <text>
        <r>
          <rPr>
            <b/>
            <sz val="9"/>
            <color indexed="81"/>
            <rFont val="Segoe UI"/>
            <family val="2"/>
          </rPr>
          <t>rober:</t>
        </r>
        <r>
          <rPr>
            <sz val="9"/>
            <color indexed="81"/>
            <rFont val="Segoe UI"/>
            <family val="2"/>
          </rPr>
          <t xml:space="preserve">
1 ação repetida. Retirada em 2019.
Total: 449 ações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0346105</author>
  </authors>
  <commentList>
    <comment ref="I41" authorId="0" shapeId="0" xr:uid="{00000000-0006-0000-0200-000001000000}">
      <text>
        <r>
          <rPr>
            <sz val="9"/>
            <color indexed="81"/>
            <rFont val="Tahoma"/>
            <family val="2"/>
          </rPr>
          <t xml:space="preserve">RETIRADA AÇÃO DUPLICADA DO EIXO PESSOAS SERVIDORES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rober</author>
  </authors>
  <commentList>
    <comment ref="J91" authorId="0" shapeId="0" xr:uid="{00000000-0006-0000-0300-000001000000}">
      <text>
        <r>
          <rPr>
            <b/>
            <sz val="9"/>
            <color indexed="81"/>
            <rFont val="Segoe UI"/>
            <family val="2"/>
          </rPr>
          <t>rober:</t>
        </r>
        <r>
          <rPr>
            <sz val="9"/>
            <color indexed="81"/>
            <rFont val="Segoe UI"/>
            <family val="2"/>
          </rPr>
          <t xml:space="preserve">
Tinha uma ação duplicada e foi excluida.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rober</author>
  </authors>
  <commentList>
    <comment ref="G3" authorId="0" shapeId="0" xr:uid="{00000000-0006-0000-0600-000002000000}">
      <text>
        <r>
          <rPr>
            <b/>
            <sz val="11"/>
            <color indexed="81"/>
            <rFont val="Segoe UI"/>
            <family val="2"/>
          </rPr>
          <t>(MANTER OU EXCLUIR A AÇÃO DO PDI 2023-2027)</t>
        </r>
      </text>
    </comment>
    <comment ref="H3" authorId="0" shapeId="0" xr:uid="{00000000-0006-0000-0600-000003000000}">
      <text>
        <r>
          <rPr>
            <b/>
            <sz val="11"/>
            <color indexed="81"/>
            <rFont val="Segoe UI"/>
            <family val="2"/>
          </rPr>
          <t>(CAMPO OBRIGATÓRIO CASO DESEJE EXCLUIR UMA AÇÃO DO PDI 2023-2027)</t>
        </r>
      </text>
    </comment>
    <comment ref="I3" authorId="0" shapeId="0" xr:uid="{00000000-0006-0000-0600-000005000000}">
      <text>
        <r>
          <rPr>
            <b/>
            <sz val="11"/>
            <color indexed="81"/>
            <rFont val="Segoe UI"/>
            <family val="2"/>
          </rPr>
          <t>PREENCHER APENAS SE FOR AÇÃO PRIORITÁRIA PARA 2024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rober</author>
  </authors>
  <commentList>
    <comment ref="A3" authorId="0" shapeId="0" xr:uid="{00000000-0006-0000-0700-000002000000}">
      <text>
        <r>
          <rPr>
            <b/>
            <sz val="11"/>
            <color indexed="81"/>
            <rFont val="Segoe UI"/>
            <family val="2"/>
          </rPr>
          <t>ESCOLHER O OBJETIVO DE ACORDO COM O MAPA ESTRATÉGICO.</t>
        </r>
      </text>
    </comment>
    <comment ref="B3" authorId="0" shapeId="0" xr:uid="{00000000-0006-0000-0700-000003000000}">
      <text>
        <r>
          <rPr>
            <b/>
            <sz val="11"/>
            <color indexed="81"/>
            <rFont val="Segoe UI"/>
            <family val="2"/>
          </rPr>
          <t>ESCOLHER UM PROGRAMA DO RESPECTIVO OBJETIVO ESTRATÉGICO</t>
        </r>
      </text>
    </comment>
    <comment ref="C3" authorId="0" shapeId="0" xr:uid="{00000000-0006-0000-0700-000006000000}">
      <text>
        <r>
          <rPr>
            <b/>
            <sz val="11"/>
            <color indexed="81"/>
            <rFont val="Segoe UI"/>
            <family val="2"/>
          </rPr>
          <t>DESCREVER NOVA AÇÃO PROPOSTA PARA O PDI 2023-2027</t>
        </r>
      </text>
    </comment>
    <comment ref="D3" authorId="0" shapeId="0" xr:uid="{00000000-0006-0000-0700-000007000000}">
      <text>
        <r>
          <rPr>
            <b/>
            <sz val="11"/>
            <color indexed="81"/>
            <rFont val="Segoe UI"/>
            <family val="2"/>
          </rPr>
          <t>(CAMPO OBRIGATÓRIO CASO DESEJE INCLUIR UMA AÇÃO NO PDI 2023-2027)</t>
        </r>
      </text>
    </comment>
    <comment ref="E3" authorId="0" shapeId="0" xr:uid="{2200769B-7EE1-4CEC-A373-17B84111752B}">
      <text>
        <r>
          <rPr>
            <b/>
            <sz val="11"/>
            <color indexed="81"/>
            <rFont val="Segoe UI"/>
            <family val="2"/>
          </rPr>
          <t>PREENCHER APENAS SE FOR AÇÃO PRIORITÁRIA PARA 2024</t>
        </r>
      </text>
    </comment>
  </commentList>
</comments>
</file>

<file path=xl/sharedStrings.xml><?xml version="1.0" encoding="utf-8"?>
<sst xmlns="http://schemas.openxmlformats.org/spreadsheetml/2006/main" count="3943" uniqueCount="953">
  <si>
    <t>PDI 2018-2022 (Qtde de Objetivos e Ações por Eixo)</t>
  </si>
  <si>
    <t>Objetivos Estratégicos</t>
  </si>
  <si>
    <t>Ações Estratégicas</t>
  </si>
  <si>
    <t>Ensino</t>
  </si>
  <si>
    <t>Pesquisa</t>
  </si>
  <si>
    <t>Extensão</t>
  </si>
  <si>
    <t>Pessoas (servidores)</t>
  </si>
  <si>
    <t>Pessoas (estudantes)</t>
  </si>
  <si>
    <t>Cultura Artística/ Esportes</t>
  </si>
  <si>
    <t>Infra Estrutura</t>
  </si>
  <si>
    <t>Gestão</t>
  </si>
  <si>
    <t>EIXO</t>
  </si>
  <si>
    <t>Realizada</t>
  </si>
  <si>
    <t>Realizada (ação contínua)</t>
  </si>
  <si>
    <t>Em Andamento</t>
  </si>
  <si>
    <t>Não Iniciada</t>
  </si>
  <si>
    <t>VAZIAS</t>
  </si>
  <si>
    <t>ENSINO</t>
  </si>
  <si>
    <t>PESQUISA</t>
  </si>
  <si>
    <t>EXTENSÃO</t>
  </si>
  <si>
    <t>PESSOAS (servidores)</t>
  </si>
  <si>
    <t>PESSOAS (estudantes)</t>
  </si>
  <si>
    <t>CULTURA ARTÍSTICA E ESPORTES</t>
  </si>
  <si>
    <t>INFRAESTRUTURA</t>
  </si>
  <si>
    <t>GESTÃO</t>
  </si>
  <si>
    <t>TOTAL</t>
  </si>
  <si>
    <t>INFRAESTRUTURA UFC INFRA</t>
  </si>
  <si>
    <t>INFRAESTRUTURA STI</t>
  </si>
  <si>
    <t>INFRAESTRUTURA BU</t>
  </si>
  <si>
    <t>GESTÃO - STI</t>
  </si>
  <si>
    <t>GESTÃO - PROPLAD</t>
  </si>
  <si>
    <t>GESTÃO - GOVERNANÇA</t>
  </si>
  <si>
    <t>GESTÃO - MEMORIAL</t>
  </si>
  <si>
    <t>GESTÃO - COMUNICAÇÃO</t>
  </si>
  <si>
    <t>GESTÃO - UFC INFRA</t>
  </si>
  <si>
    <t>GRÁGICOS CONSOLIDADOS</t>
  </si>
  <si>
    <t>RESULTADO CONSOLIDADO - UFC</t>
  </si>
  <si>
    <t>Ajuste do Gráfico</t>
  </si>
  <si>
    <t>Vazio</t>
  </si>
  <si>
    <t>A Borda</t>
  </si>
  <si>
    <t>Parte Rosca</t>
  </si>
  <si>
    <t>Nota Inicial</t>
  </si>
  <si>
    <t>Nota Final</t>
  </si>
  <si>
    <t>Resultado</t>
  </si>
  <si>
    <t>Res</t>
  </si>
  <si>
    <t>%</t>
  </si>
  <si>
    <t>Detalhe Gráfico</t>
  </si>
  <si>
    <t>REVISÃO</t>
  </si>
  <si>
    <t>1. RESULTADOS PARA A SOCIEDADE</t>
  </si>
  <si>
    <t>2. EXCELÊNCIA NO ENSINO, NA PESQUISA E NA EXTENSÃO</t>
  </si>
  <si>
    <t>3. EXCELÊNCIA NA GESTÃO</t>
  </si>
  <si>
    <t>PDI 2023-2027</t>
  </si>
  <si>
    <t xml:space="preserve">REVISÃO AÇÕES PDI 2023-2027
</t>
  </si>
  <si>
    <t>AÇÃO PRIORITÁRIA 2024</t>
  </si>
  <si>
    <t>MANTER AÇÃO PDI 2023-2027</t>
  </si>
  <si>
    <t>EXCLUIR AÇÃO PDI 2023-2027</t>
  </si>
  <si>
    <t>OBJETIVO ESTRATÉGICO</t>
  </si>
  <si>
    <t>ID PROGRAMA</t>
  </si>
  <si>
    <t>PROGRAMA</t>
  </si>
  <si>
    <t>RESPONSÁVEL</t>
  </si>
  <si>
    <t>AÇÃO ESTRATÉGICA</t>
  </si>
  <si>
    <t>Aprimorar a formação discente</t>
  </si>
  <si>
    <t>Aprimorar a governança e a comunicação institucional.</t>
  </si>
  <si>
    <t>Aprimorar a infraestrutura, os sistemas e a governança de TI na UFC.</t>
  </si>
  <si>
    <t>Aumentar a eficiência, eficácia e efetividade dos processos da Gestão, contribuindo para a entrega de valor para a sociedade.</t>
  </si>
  <si>
    <t>Contribuir para as condições necessárias à inclusão, à permanência e ao desenvolvimento dos discentes visando a uma formação de excelência.</t>
  </si>
  <si>
    <t>Destacar-se, nacional e internacionalmente, pelo desenvolvimento da ciência, tecnologia, inovação e empreendedorismo.</t>
  </si>
  <si>
    <t>Fortalecer a cultura, a memória e o patrimônio cultural da UFC.</t>
  </si>
  <si>
    <t>Fortalecer a extensão universitária na UFC</t>
  </si>
  <si>
    <t>Garantir a Excelência na Gestão de Pessoas.</t>
  </si>
  <si>
    <t>Garantir a sustentabilidade ambiental respeitando a biodiversidade de cada campus, considerando o manejo de áreas verdes, a utilização de energias renováveis, a gestão de resíduos, e o equilíbrio entre espaços construídos e naturais.</t>
  </si>
  <si>
    <t>Promover a valorização da vida por meio da implementação de políticas institucionais voltadas à saúde da comunidade universitária.</t>
  </si>
  <si>
    <t>Proporcionar infraestruturas predial e urbanística adequadas, com foco na economicidade, na sustentabilidade, na segurança, na acessibilidade e na inclusão.</t>
  </si>
  <si>
    <t>OE1</t>
  </si>
  <si>
    <t>OE2</t>
  </si>
  <si>
    <t>OE3</t>
  </si>
  <si>
    <t>OE4</t>
  </si>
  <si>
    <t>OE5</t>
  </si>
  <si>
    <t>OE6</t>
  </si>
  <si>
    <t>OE7</t>
  </si>
  <si>
    <t>OE8</t>
  </si>
  <si>
    <t>OE9</t>
  </si>
  <si>
    <t>OE10</t>
  </si>
  <si>
    <t>OE11</t>
  </si>
  <si>
    <t>OE12</t>
  </si>
  <si>
    <t>02.OE07.02</t>
  </si>
  <si>
    <t>Recursos informacionais</t>
  </si>
  <si>
    <t>AÇÃO ESTRATÉGICA PDI 2023-2027</t>
  </si>
  <si>
    <t>Avaliação dos cursos de graduação</t>
  </si>
  <si>
    <t>01.OE01.01</t>
  </si>
  <si>
    <t>Avaliação dos cursos de pós-graduação</t>
  </si>
  <si>
    <t>01.OE01.02</t>
  </si>
  <si>
    <t>Fluxo acadêmico discente</t>
  </si>
  <si>
    <t>01.OE01.03</t>
  </si>
  <si>
    <t>Interdisciplinaridade na formação discente</t>
  </si>
  <si>
    <t>01.OE01.04</t>
  </si>
  <si>
    <t>Propostas formativas flexíveis e arranjos curriculares modernos</t>
  </si>
  <si>
    <t>01.OE01.05</t>
  </si>
  <si>
    <t>Boas práticas de gestão de pessoas</t>
  </si>
  <si>
    <t>03.OE10.01</t>
  </si>
  <si>
    <t>Desenvolvimento de pessoas</t>
  </si>
  <si>
    <t>03.OE10.02</t>
  </si>
  <si>
    <t>Qualidade de vida no trabalho e inclusão</t>
  </si>
  <si>
    <t>03.OE10.03</t>
  </si>
  <si>
    <t>Gestão inovadora e sustentável na assistência estudantil e acessibilidade</t>
  </si>
  <si>
    <t>03.OE11.01</t>
  </si>
  <si>
    <t>Permanência e desempenho acadêmico dos estudantes assistidos</t>
  </si>
  <si>
    <t>03.OE11.02</t>
  </si>
  <si>
    <t>Qualidade de vida dos estudantes da graduação</t>
  </si>
  <si>
    <t>03.OE11.03</t>
  </si>
  <si>
    <t>Pró-Vida</t>
  </si>
  <si>
    <t>03.OE12.01</t>
  </si>
  <si>
    <t>Aprimoramento da pesquisa na ufc</t>
  </si>
  <si>
    <t>01.OE02.01</t>
  </si>
  <si>
    <t>Empreendedorismo inovador</t>
  </si>
  <si>
    <t>01.OE02.02</t>
  </si>
  <si>
    <t>Inovação institucional</t>
  </si>
  <si>
    <t>01.OE02.03</t>
  </si>
  <si>
    <t>Inovação tecnológica</t>
  </si>
  <si>
    <t>01.OE02.04</t>
  </si>
  <si>
    <t>Internacionalização</t>
  </si>
  <si>
    <t>01.OE02.05</t>
  </si>
  <si>
    <t>Eficiência dos processos da extensão universitária da ufc</t>
  </si>
  <si>
    <t>01.OE03.01</t>
  </si>
  <si>
    <t>Impacto dos resultados da extensão universitária da ufc</t>
  </si>
  <si>
    <t>01.OE03.02</t>
  </si>
  <si>
    <t>Parcerias externas nas ações de extensão da ufc</t>
  </si>
  <si>
    <t>01.OE03.03</t>
  </si>
  <si>
    <t>Expansão, difusão e inclusão na área cultural</t>
  </si>
  <si>
    <t>02.OE04.01</t>
  </si>
  <si>
    <t>Fomento, gestão e produção cultural</t>
  </si>
  <si>
    <t>02.OE04.02</t>
  </si>
  <si>
    <t>Preservação da memória institucional</t>
  </si>
  <si>
    <t>02.OE04.03</t>
  </si>
  <si>
    <t>Ambiente de governança</t>
  </si>
  <si>
    <t>02.OE05.01</t>
  </si>
  <si>
    <t>Comunicação institucional</t>
  </si>
  <si>
    <t>02.OE05.02</t>
  </si>
  <si>
    <t>Gestão de riscos</t>
  </si>
  <si>
    <t>02.OE05.03</t>
  </si>
  <si>
    <t>Transparência ativa</t>
  </si>
  <si>
    <t>02.OE05.04</t>
  </si>
  <si>
    <t>Governança de TI</t>
  </si>
  <si>
    <t>02.OE06.01</t>
  </si>
  <si>
    <t>Infraestrutura de TI e segurança da informação</t>
  </si>
  <si>
    <t>02.OE06.02</t>
  </si>
  <si>
    <t>Sistemas de TI e mídias digitais</t>
  </si>
  <si>
    <t>02.OE06.03</t>
  </si>
  <si>
    <t>Infraestruturas predial e urbanística</t>
  </si>
  <si>
    <t>02.OE07.01</t>
  </si>
  <si>
    <t>Sustentabilidade ambiental</t>
  </si>
  <si>
    <t>02.OE08.01</t>
  </si>
  <si>
    <t>Eficiência da gestão de contratações</t>
  </si>
  <si>
    <t>02.OE09.01</t>
  </si>
  <si>
    <t>Planejamento e sustentabilidade orçamentária e financeira</t>
  </si>
  <si>
    <t>02.OE09.02</t>
  </si>
  <si>
    <t>OE1_Aprimorar a formação discente</t>
  </si>
  <si>
    <t>OE10_Garantir a Excelência na Gestão de Pessoas.</t>
  </si>
  <si>
    <t>OE11_Contribuir para as condições necessárias à inclusão, à permanência e ao desenvolvimento dos discentes visando a uma formação de excelência.</t>
  </si>
  <si>
    <t>OE12_Promover a valorização da vida por meio da implementação de políticas institucionais voltadas à saúde da comunidade universitária.</t>
  </si>
  <si>
    <t>OE2_Destacar-se, nacional e internacionalmente, pelo desenvolvimento da ciência, tecnologia, inovação e empreendedorismo.</t>
  </si>
  <si>
    <t>OE3_Fortalecer a extensão universitária na UFC</t>
  </si>
  <si>
    <t>OE4_Fortalecer a cultura, a memória e o patrimônio cultural da UFC.</t>
  </si>
  <si>
    <t>OE5_Aprimorar a governança e a comunicação institucional.</t>
  </si>
  <si>
    <t>OE6_Aprimorar a infraestrutura, os sistemas e a governança de TI na UFC.</t>
  </si>
  <si>
    <t>OE7_Proporcionar infraestruturas predial e urbanística adequadas, com foco na economicidade, na sustentabilidade, na segurança, na acessibilidade e na inclusão.</t>
  </si>
  <si>
    <t>OE8_Garantir a sustentabilidade ambiental respeitando a biodiversidade de cada campus, considerando o manejo de áreas verdes, a utilização de energias renováveis, a gestão de resíduos, e o equilíbrio entre espaços construídos e naturais.</t>
  </si>
  <si>
    <t>OE9_Aumentar a eficiência, eficácia e efetividade dos processos da Gestão, contribuindo para a entrega de valor para a sociedade.</t>
  </si>
  <si>
    <t>01.OE01.01_Avaliação dos cursos de graduação</t>
  </si>
  <si>
    <t>01.OE01.02_Avaliação dos cursos de pós-graduação</t>
  </si>
  <si>
    <t>01.OE01.03_Fluxo acadêmico discente</t>
  </si>
  <si>
    <t>01.OE01.04_Interdisciplinaridade na formação discente</t>
  </si>
  <si>
    <t>01.OE01.05_Propostas formativas flexíveis e arranjos curriculares modernos</t>
  </si>
  <si>
    <t>01.OE02.01_Aprimoramento da pesquisa na ufc</t>
  </si>
  <si>
    <t>01.OE02.02_Empreendedorismo inovador</t>
  </si>
  <si>
    <t>01.OE02.03_Inovação institucional</t>
  </si>
  <si>
    <t>01.OE02.04_Inovação tecnológica</t>
  </si>
  <si>
    <t>01.OE02.05_Internacionalização</t>
  </si>
  <si>
    <t>01.OE03.01_Eficiência dos processos da extensão universitária da ufc</t>
  </si>
  <si>
    <t>01.OE03.02_Impacto dos resultados da extensão universitária da ufc</t>
  </si>
  <si>
    <t>01.OE03.03_Parcerias externas nas ações de extensão da ufc</t>
  </si>
  <si>
    <t>02.OE04.01_Expansão, difusão e inclusão na área cultural</t>
  </si>
  <si>
    <t>02.OE04.02_Fomento, gestão e produção cultural</t>
  </si>
  <si>
    <t>02.OE04.03_Preservação da memória institucional</t>
  </si>
  <si>
    <t>02.OE05.01_Ambiente de governança</t>
  </si>
  <si>
    <t>02.OE05.02_Comunicação institucional</t>
  </si>
  <si>
    <t>02.OE05.03_Gestão de riscos</t>
  </si>
  <si>
    <t>02.OE05.04_Transparência ativa</t>
  </si>
  <si>
    <t>02.OE06.01_Governança de TI</t>
  </si>
  <si>
    <t>02.OE06.02_Infraestrutura de TI e segurança da informação</t>
  </si>
  <si>
    <t>02.OE06.03_Sistemas de TI e mídias digitais</t>
  </si>
  <si>
    <t>02.OE07.01_Infraestruturas predial e urbanística</t>
  </si>
  <si>
    <t>02.OE07.02_Recursos informacionais</t>
  </si>
  <si>
    <t>02.OE08.01_Sustentabilidade ambiental</t>
  </si>
  <si>
    <t>02.OE09.01_Eficiência da gestão de contratações</t>
  </si>
  <si>
    <t>02.OE09.02_Planejamento e sustentabilidade orçamentária e financeira</t>
  </si>
  <si>
    <t>03.OE10.01_Boas práticas de gestão de pessoas</t>
  </si>
  <si>
    <t>03.OE10.02_Desenvolvimento de pessoas</t>
  </si>
  <si>
    <t>03.OE10.03_Qualidade de vida no trabalho e inclusão</t>
  </si>
  <si>
    <t>03.OE11.01_Gestão inovadora e sustentável na assistência estudantil e acessibilidade</t>
  </si>
  <si>
    <t>03.OE11.02_Permanência e desempenho acadêmico dos estudantes assistidos</t>
  </si>
  <si>
    <t>03.OE11.03_Qualidade de vida dos estudantes da graduação</t>
  </si>
  <si>
    <t>03.OE12.01_Pró-Vida</t>
  </si>
  <si>
    <t>ID_OBJETIVO</t>
  </si>
  <si>
    <t>OBJETIVO</t>
  </si>
  <si>
    <t>ID_PROGRAMA</t>
  </si>
  <si>
    <t>LISTA DE CONSULTA - OBJETIVOS E PROGRAMAS</t>
  </si>
  <si>
    <t>JUSTIFICATIVA AÇÕES EXCLUÍDAS</t>
  </si>
  <si>
    <t>CULTURA EMPREENDEDORA</t>
  </si>
  <si>
    <t>INCLUSÃO</t>
  </si>
  <si>
    <t>INTERNACIONALIZAÇÃO</t>
  </si>
  <si>
    <t>GOVERNANÇA</t>
  </si>
  <si>
    <t>SUSTENTABILIDADE</t>
  </si>
  <si>
    <t>VALORIZAÇÃO DA VIDA</t>
  </si>
  <si>
    <t>JUSTIFICATIVA INCLUSÃO</t>
  </si>
  <si>
    <t>PROGRAD</t>
  </si>
  <si>
    <t>PRPPG</t>
  </si>
  <si>
    <t>PROINTER</t>
  </si>
  <si>
    <t>PREX</t>
  </si>
  <si>
    <t>PROCULT</t>
  </si>
  <si>
    <t>SECGOV</t>
  </si>
  <si>
    <t>UFC INFORMA</t>
  </si>
  <si>
    <t>OUVIDORIA</t>
  </si>
  <si>
    <t>STI</t>
  </si>
  <si>
    <t>UFC INFRA</t>
  </si>
  <si>
    <t>BIBLIOTECA</t>
  </si>
  <si>
    <t>PROPLAD</t>
  </si>
  <si>
    <t>PROGEP</t>
  </si>
  <si>
    <t>PRAE</t>
  </si>
  <si>
    <t>EIDEIA</t>
  </si>
  <si>
    <t>STATUS DA AÇÃO</t>
  </si>
  <si>
    <t>Em andamento</t>
  </si>
  <si>
    <t>BIBLIOTECA UNIVERSITÁRIA</t>
  </si>
  <si>
    <t>Contribuir para o desenvolvimento técnico e pessoal dos servidores através de ações de acolhimento, integração, incentivo, qualificação e capacitação, em parceria com a Pró-Reitoria de Gestão de Pessoas.</t>
  </si>
  <si>
    <t>Não iniciada</t>
  </si>
  <si>
    <t>Articular com a Pró-Reitoria de Gestão de Pessoas, a inclusão de competências atitudinais, emocionais e interpessoais nas trilhas de aprendizagem do Programa de Desenvolvimento de Gestores.</t>
  </si>
  <si>
    <t>Atender, apoiar e acompanhar as formações e desenvolvimento profissional dos servidores (docentes e técnicos administrativos) no âmbito das unidades acadêmicas.</t>
  </si>
  <si>
    <t>Consolidar o Seminário de Estágio Probatório (SEP) como espaço de divulgação das principais informações para o professor em estágio probatório.</t>
  </si>
  <si>
    <t>Resgatar a Feira das Profissões na UFC, em parceria com a Pró-Reitoria de Extensão, Centro de Humanidades, Comunicação Institucional e outros órgãos.</t>
  </si>
  <si>
    <t>Promover iniciativas e projetos de ensino que valorizem as boas práticas docentes.</t>
  </si>
  <si>
    <t>MEMORIAL</t>
  </si>
  <si>
    <t>Ampliar a divulgação sobre o papel da Ouvidoria e do SIC para o público interno e externo da UFC.</t>
  </si>
  <si>
    <t>Incentivar a cultura de transparência ativa na UFC.</t>
  </si>
  <si>
    <t>Criar ferramenta de busca interna no site de acesso à informação da UFC.</t>
  </si>
  <si>
    <t>Criar Painel Estratégico da Ouvidoria.</t>
  </si>
  <si>
    <t>Implementar sistemática de diálogo entre a Ouvidoria e demais setores da UFC.</t>
  </si>
  <si>
    <t>Aperfeiçoar a gestão de processos na Pró-Reitoria de Assistência Estudantil, a fim de otimizar, padronizar e gerenciar os riscos relacionados aos processos da assistência estudantil.</t>
  </si>
  <si>
    <t>Avaliar as ações da assistência estudantil (capital e interior), por meio de metodologia pré-definida.</t>
  </si>
  <si>
    <t>Fortalecer e ampliar a Comunicação Social da Pró-Reitoria de Assusntos Estudantis, mediante a qualificação do sítio institucional, das redes sociais e outros recursos,  em parceria com a Comunicação e Marketing da UFC.</t>
  </si>
  <si>
    <t>Implementar o acesso biométrico (facial ou digital) nos restaurantes universitários, em parceria com a Superintendência de Tecnologia da Informação, a fim de otimizar e facilitar o atendimento, além de aprimorar a segurança.</t>
  </si>
  <si>
    <t>Reestruturar a pró-reitoria de assuntos estudantis, contemplando a função do pró-reitor adjunto e a ampliação das equipes nos campi de Fortaleza e dos interiores.</t>
  </si>
  <si>
    <t>Aprimorar o módulo Secretaria Apoio ao Estudante do Si3, consolidando as funcionalidades já existentes e desenvolvendo novas funcionalidades em parceria com a Superintendência de Tecnologia da Informação.</t>
  </si>
  <si>
    <t>Criar um canal com os egressos da assistência estudantil, para fins de apoio aos assistidos e troca de vivências.</t>
  </si>
  <si>
    <t>Criar uma vitrine de demandas dos discentes, a fim de construir um canal para a realização de projetos e ações solidárias.</t>
  </si>
  <si>
    <t>Realizar parcerias com instituições públicas e privadas para o desenvolvimento de projetos de atividades físicas para os estudantes.</t>
  </si>
  <si>
    <t>Realizar parecerias com psicólogos e pedagogos da Universidade para realização de ação conjunta com as equipes da Pró-Reitoria de Assustos Estudantis na melhoria dos processos de acompanhamento e orientação do desempenho acadêmico.</t>
  </si>
  <si>
    <t>Implementar um módulo integrado no SI3 que permita gerenciar e acompanhar o ingresso, a matrícula, o trancamento, a saída, a situação acadêmica e os atendimentos a estudantes com deficiência realizados pela Secretaria de Acessibilidade, em parceria com a Superintendência de Tecnologia da Informação.</t>
  </si>
  <si>
    <t>Pausada</t>
  </si>
  <si>
    <t>Realizar estudos para avaliar a readequação das vagas e dos valores de auxílios e bolsas da assistência estudantil, mediante disponibilidade orçamentária.</t>
  </si>
  <si>
    <t>Fortalecer e aprimorar o acompanhamento do desempenho acadêmico dos estudantes assistidos por meio da análise de relatórios mais elaborados na Secretaria de Apoio ao Estudante (SAE) e de monitoramento do projeto sobre evasão, mapeando os principais problemas, dificuldades e necessidades enfrentadas pelos estudantes em sua trajetória acadêmica.</t>
  </si>
  <si>
    <t>Ampliar a oferta de atividades físicas e lúdicas na capital e interior, com base em levantamento de demandas dos estudantes assistidos.</t>
  </si>
  <si>
    <t>Implementar espaços temporários para filhos de discentes em idade pré-escolar, com atividades lúdicas, a fim de permitir que os pais tenham condição de permanecer em sala de aula.</t>
  </si>
  <si>
    <t>Instituir Programa de Tutoria, a fim de auxiliar os estudantes recém - ingressos, com deficiência e/ou residentes, em parceria com as Unidades Acadêmicas e com a Secretaria de Acessibilidade.</t>
  </si>
  <si>
    <t>Realizar parcerias junto a Secretaria de Educação/Prefeitura de Fortaleza para reserva de vagas em creches no entorno dos campi, destinadas aos filhos de discentes em idade pré-escolar.</t>
  </si>
  <si>
    <t>Contribuir para o acesso e a participação das pessoas com deficiência na produção científica,  comunicação, esporte, cultura e arte na UFC.</t>
  </si>
  <si>
    <t>Institucionalizar projetos de extensão que envolvam temáticas relacionadas à acessibilidade e inclusão de pessoas com deficiência na Universidade, em parceria com a Secretaria de Acessibilidade e Pró-Reitoria de Extensão.</t>
  </si>
  <si>
    <t>Realizar campanhas para informar a comunidade universitária sobre acessibilidade e inclusão no Ensino Superior e estimular uma cultura inclusiva na UFC, em parceria com a Comunição e Marketing da UFC.</t>
  </si>
  <si>
    <t>Modernizar e simplificar os editais de processos seletivos sobre a responsabilidade da Pró-Reitoria de Assuntos Estudantis, a fim de promover maior inclusão, clareza e acompanhamento nas atividades a serem executadas.</t>
  </si>
  <si>
    <t>Potencializar a utilização do espaço do Restaurante Universitário como ponto focal (exposição de artes, divulgação de eventos, desenvolvimento de atividades lúdicas e musicais,  etc).</t>
  </si>
  <si>
    <t>Realizar oficinas, palestras, rodas de conversa e eventos comemorativos para tratar de temáticas direcionadas ao público discente, tais como: assédio moral, empoderamento feminino, relações interpessoais, dentre outras.</t>
  </si>
  <si>
    <t>Mapear espaços de equipamentos voltados para a saúde e autocuidado e articular implantação de áreas de convivência, lazer e descanso, em parceria com a Superintendência de Infraestrutura.</t>
  </si>
  <si>
    <t>Ofertar atividades físicas para estudantes PCDs, com atenção a melhor acessibilidade para a área Despotiva,  no que se refere ao atendimento, o acesso e a inclusão de pessoas com deficiência, inclusive no que diz respeito a recursos tecnológicos, em parceria com a Secretaria de Acessibilidade.</t>
  </si>
  <si>
    <t>Desenvolver fluxos de cuidados iniciais para orientar a atuação de agentes de assistência estudantil, nas diversas unidades acadêmicas, em casos de urgência em saúde mental.</t>
  </si>
  <si>
    <t>Ampliar a divulgação e transparência das informações das ações de extensão para a comunidade acadêmica e sociedade, por meio dos painéis estratégicos da UFC.</t>
  </si>
  <si>
    <t>Ampliar e aprimorar o acompanhamento in loco e remoto das ações de extensão, visando fortalecer os processos de avaliação da extensão universitária da UFC.</t>
  </si>
  <si>
    <t>Aprimorar o processo de avaliação do programa de bolsas de extensão universitária.</t>
  </si>
  <si>
    <t>Consolidar a implantação do módulo de estágios no SIGAA, em parceria com a Superintendência de Tecnologia da Informação.</t>
  </si>
  <si>
    <t>Implementar plano anual de capacitação sobre planejamento, cadastramento e execução de ações de extensão para as equipes extensionistas.</t>
  </si>
  <si>
    <t>Criar canal de comunicação efetivo e permanente para estreitar contato entre coordenadores extensionistas com vistas a ampliar o trabalho colaborativo.</t>
  </si>
  <si>
    <t>Identificar, mapear, padronizar e disponibilizar todos os processos prioritários da extensão universitária da UFC.</t>
  </si>
  <si>
    <t>Ampliar a atuação da Agência de Estágios, proporcionando o aumento da quantidade de estágios homologados ao longo do ano.</t>
  </si>
  <si>
    <t>Ampliar o número de ações de extensão das modalidades cursos, eventos e prestação de serviços.</t>
  </si>
  <si>
    <t>Ampliar o público beneficiado pelas ações de extensão da Universidade Federal do Ceará.</t>
  </si>
  <si>
    <t>Fortalecer o empreendedorismo, por meio da ampliação da rede das empresas juniores da UFC.</t>
  </si>
  <si>
    <t>Fortalecer as ações de extensão realizadas nos campi da UFC no interior do estado, contemplando a implementação de uma agenda com visitas sistemáticas.</t>
  </si>
  <si>
    <t>Ampliar os meios de divulgação das ações de extensão da Universidade Federal do Ceará.</t>
  </si>
  <si>
    <t>Desenvolver programa de capacitação em marketing para a divulgação das ações de extensão, considerando os procedimentos da PREX estabelecidos para esta finalidade.</t>
  </si>
  <si>
    <t>Estabelecer mecanismos de gestão da informação e canais de comunicação para viabilizar a troca de experiências entre as ações de extensão ativas.</t>
  </si>
  <si>
    <t>Fortalecer a produção científica na extensão universitária por meio da revista Extensão em Ação e utilização do repositório institucional da Universidade Federal do Ceará.</t>
  </si>
  <si>
    <t>Compatibilizar os processos para realização de projetos acadêmicos, alinhando com procuradoria e demais pro-reitorias competentes, os conceitos jurídicos de Serviço Tecnico Especializado(STE), Extensão Tecnológica e Inovações oriundas das ações de extensão de modo a trazer mais segurança jurídica.</t>
  </si>
  <si>
    <t>Desburocratizar a formalização de parcerias com contrapartida financeira na realização de cursos e eventos de extensão pagos.</t>
  </si>
  <si>
    <t>Formalizar as parcerias externas com as ações de extensão que envolvem escolas públicas e unidades de saúde estaduais e municipais.</t>
  </si>
  <si>
    <t>Promover, sistematicamente, mentorias junto aos coordenadores de maneira a orientar sobre o processo nas formalizações das parcerias das ações de extensão.</t>
  </si>
  <si>
    <t>Consolidar o Programa de Gestão e Desempenho (teletrabalho) na UFC, por meio da implementação de políticas internas.</t>
  </si>
  <si>
    <t>Colaborar com a disseminação das orientações normativas sobre integridade, conflitos de interesse e nepotismo, a fim de mitigar riscos e dar maior segurança aos servidores, em conformidade com as deliberações do comitê de governança da UFC.</t>
  </si>
  <si>
    <t>Criar o Programa de Interlocutores de Gestão de Pessoas.</t>
  </si>
  <si>
    <t>Facilitar, por meio de linguagem simplificada, o acesso dos servidores ao portfólio de ações e serviços da Pró-Reitoria de Gestão de Pessoas (Guia do Servidor UFC).</t>
  </si>
  <si>
    <t>Normatizar a gestão do dimensionamento de pessoal da UFC, com implementação de editais de movimentação.</t>
  </si>
  <si>
    <t>Consolidar a política de desenvolvimento dos servidores, com base nas necessidades e nos pilares institucionais, buscando promover a difusão dos conhecimentos.</t>
  </si>
  <si>
    <t>Estimular o desenvolvimento de competências nas áreas de equidade, diversidade e inclusão no âmbito do Programa de Desenvolvimento de Gestores.</t>
  </si>
  <si>
    <t>Fortalecer o Programa de Gestão por Competências, utilizando-o como instrumento norteador para as ações e políticas de gestão de pessoas.</t>
  </si>
  <si>
    <t>Implementar melhorias nos instrumentos avaliativos dos servidores, impulsionando o desenvolvimento profissional.</t>
  </si>
  <si>
    <t>Institucionalizar o Programa de Sucessão e Mentoria na UFC.</t>
  </si>
  <si>
    <t>Fomentar o pertencimento institucional, a fim de fortalecer o vínculo por meio do reconhecimento entre servidores e a instituição.</t>
  </si>
  <si>
    <t>Fortalecer ações de capacitação/formação em assuntos de acessibilidade e inclusão, como audiodescrição, descrição de imagens, legendas etc.</t>
  </si>
  <si>
    <t>Fortalecer as políticas de promoção de segurança e perícia, de acordo com o Siass.</t>
  </si>
  <si>
    <t>Promover o fortalecimento de ações preventivas e de acolhimento das denúncias relacionadas à violação de direitos humanos.</t>
  </si>
  <si>
    <t>Criar um observatório-painel saúde e segurança no trabalho, a fim de promover ações de prevenção, promoção de saúde para os servidores da UFC.</t>
  </si>
  <si>
    <t>Instituir normativos com critérios para designação de gestores na UFC, considerando formação nas temáticas de assédio moral e sexual, etarismo, igualdade de gênero e outras políticas afirmativas.</t>
  </si>
  <si>
    <t>Desenvolver política de acompanhamento de egressos para fomentar melhorias na formação discente da graduação.</t>
  </si>
  <si>
    <t>Aperfeiçoar os processos de acompanhamento dos Planos de Melhoria dos cursos de graduação.</t>
  </si>
  <si>
    <t>Implementar iniciativas de orientação da comunidade acadêmica para o alcance de melhorias nos resultados do ENADE.</t>
  </si>
  <si>
    <t>Promover melhorias na autoavaliação institucional relativa aos cursos de graduação.</t>
  </si>
  <si>
    <t>Sensibilizar e orientar as unidades acadêmicas e cursos de graduação para as avaliações externas in loco, presenciais ou virtuais.</t>
  </si>
  <si>
    <t>Auxiliar a promoção de melhorias na acessibilidade pedagógica para alunos com deficiência.</t>
  </si>
  <si>
    <t>Favorecer, em cada unidade acadêmica, a criação de mecanismos internos de acompanhamento pedagógico dos estudantes para monitorar os indicadores da graduação, fornecer orientação acadêmica e dar suporte aos ingressantes.</t>
  </si>
  <si>
    <t>Implantar medidas corretivas e preventivas para garantir aos estudantes o cumprimento dos tempos padrão e máximo de conclusão dos cursos de graduação.</t>
  </si>
  <si>
    <t>Realizar monitoramento automatizado do fluxo acadêmico dos estudantes de graduação, de modo que sejam possíveis intervenções ao longo do percurso para evitar a evasão e possibilitar a terminalidade do curso no tempo certo.</t>
  </si>
  <si>
    <t>Orientar a ampliação das alternativas curriculares para a extensão, a fim de flexibilizar a integralização da carga horária obrigatória de extensão.</t>
  </si>
  <si>
    <t>Revisar e melhorar continuamente as ferramentas do sistema acadêmico para implantação de inovações curriculares.</t>
  </si>
  <si>
    <t>Criar banco de ideias e soluções inovadoras para problemáticas da UFC, buscando aproveitar talentos, competências e habilidades dos servidores.</t>
  </si>
  <si>
    <t>Desenvolver política para promoção de ações de igualdade, equidade, diversidade e inclusão.</t>
  </si>
  <si>
    <t>Sistematizar o Programa de Inovação Colaborativa com propósito específico de gerar melhorias internas para a comunidade acadêmica, integrando estudantes e servidores dos campi do interior e da capital no fomento a execução de ideias e soluções inovadoras.</t>
  </si>
  <si>
    <t>Criar ferramentas de incentivo (bolsas, prêmios, etc.) para reconhecer autores de boas ideias e soluções inovadoras, como forma de aumentar o sentimento de pertencimento e engajamento dos servidores.</t>
  </si>
  <si>
    <t>Criar rede para compartilhamento e troca de informações de boas práticas e de inovação em processos de trabalho, promovendo o diálogo entre servidores de diferentes unidades e projetos.</t>
  </si>
  <si>
    <t>Implementar programa de job rotation para fomentar o aprendizado em outras áreas de atuação na UFC e incentivando a inovação interna.</t>
  </si>
  <si>
    <t>Institucionalizar e normatizar projetos de inovação, de forma a evitar o personalismo e a descontinuidade nas mudanças de gestão.</t>
  </si>
  <si>
    <t>Estimular nos Programas de Pós-Graduação o intercâmbio de discentes, auxiliando os estudantes no processo de mobilidade internacional.</t>
  </si>
  <si>
    <t>Fomentar novos convênios de cooperação internacional através da interlocução com agências de fomento nacionais e internacionais.</t>
  </si>
  <si>
    <t>Manter interlocução com agências de fomento nacionais para melhorar e desburocratizar o fluxo de discentes e docentes para capacitação em instituições estrangeiras.</t>
  </si>
  <si>
    <t>Desburocratizar o processo de contratação de professores visitantes estrangeiros (incluindo tradução de documentos).</t>
  </si>
  <si>
    <t>Criar e implementar rotinas de gestão patrimonial imobiliária de modo a regularizar os imóveis da UFC e sua ocupação, através da designação de equipe específica para esta finalidade.</t>
  </si>
  <si>
    <t>Promover ambiente de interação com os principais agentes que integram o macroprocesso de contratações na UFC, incentivando a sensibilização dos gestores e o fluxo do conhecimento.</t>
  </si>
  <si>
    <t>Promover capacitações em parceria com a Pró-Reitoria de Gestão de Pessoas, com foco nos interlocutores de contratação da UFC, contemplando o fluxo processual de contratações e a elaboração de sua documentação, dentre outros.</t>
  </si>
  <si>
    <t>Realizar tutorias individualizadas, considerando as demandas específicas das unidades demandantes.</t>
  </si>
  <si>
    <t>Articular com a Pró-Reitoria de Gestão de Pessoas, a ampliação das temáticas da Pró-Reitoria de Planejamento e Administração nas trilhas de aprendizagem do Programa de Desenvolvimento de Gestores.</t>
  </si>
  <si>
    <t>Criar normativo para a gestão patrimonial dos bens oriundos de projetos.</t>
  </si>
  <si>
    <t>Criar o "Portal de Compras da UFC", centralizando todas as informações relativas as aquisições de bens e serviços da UFC.</t>
  </si>
  <si>
    <t>Incentivar realização de parcerias Público Privadas para continuidade de obras paralisadas e gestão de equipamentos da UFC.</t>
  </si>
  <si>
    <t>Instituir plano de compras sustentáveis de bens de consumo e permanentes em consonância com o Plano de Logística Sustentável - PLS da UFC, em parceria com a Superintendência de Infraestrutura e Gestão Ambiental e Superintendência de Tecnologia da Informação.</t>
  </si>
  <si>
    <t>Oferecer capacitações on-line contínuas, em parceria com a Pró-Reitoria de Gestão de Pessoas, a respeito do uso do Sistema Eletrônico de Informações (SEI), contemplando turmas de nível básico (para iniciantes) e de nível intermediário (para os demais usuários).</t>
  </si>
  <si>
    <t>Promover a criação de uma central de compras envolvendo todas as IFES existentes no Ceará para a realização de aquisições e logísticas compartilhadas.</t>
  </si>
  <si>
    <t>Implementar a política arquivística da Pró-Reitoria de Planejamento e Administração.</t>
  </si>
  <si>
    <t>Ampliar a plataforma NossoPDI, a fim de contemplar os planos tático-operacionais das unidades administrativas e acadêmicas, alinhados ao PDI, bem como o acompanhamento dos indicadores e planos de melhoria para os resultados não alcançados.</t>
  </si>
  <si>
    <t>Ampliar o mapeamento de processos e a gestão de riscos na Pró-Reitoria de Planejamento e Administração, em parceria com a Secretaria de Governança, considerando a atualização e/ou criação de manuais que contemplem a inovação e desburocratização dos processos e a criação de fluxos de previsão de receita, de fixação de despesa, dos processos de pagamento, dentre outros.</t>
  </si>
  <si>
    <t>Ampliar o projeto Painéis Estratégicos da UFC, contemplando a implementação de painel com informações referentes a contratos e à execução orçamentária, segregadas por unidade demandante, incluindo a disponibilização de indicadores de custos e compras.</t>
  </si>
  <si>
    <t>Criar Modelo de Descentralização Orçamentária baseado em critérios objetivos de alocação, considerando indicadores quantitativos e qualitativos de avaliação acadêmica, promovendo autonomia às unidades na execução do orçamento.</t>
  </si>
  <si>
    <t>Implementar o fundo patrimonial da UFC, em parceria com as fundações de apoio.</t>
  </si>
  <si>
    <t>Promover capacitações aos servidores das unidades administrativas e acadêmicas, em parceria com a Pró-Reitoria de Gestão de Pessoas, sobre as temáticas de planejamento, orçamento e finanças, visando melhor interlocução, celeridade e melhoria contínua nas demandas institucionais envolvendo a Pró-Reitoria de Planejamento e Administração.</t>
  </si>
  <si>
    <t>Vincular a alocação orçamentária ao planejamento estratégico da instituição, considerando, para investimentos, matriz de critérios técnicos para definição de prioridades.</t>
  </si>
  <si>
    <t>Estabelecer e implementar metodologia de apuração de custos no âmbito da UFC, contemplando a definição de uma equipe responsável pela gestão de custos.</t>
  </si>
  <si>
    <t>Desenvolver política de acompanhamento de egressos para fomentar melhorias na formação discente da pós-graduação.</t>
  </si>
  <si>
    <t>Criar grupo de trabalho institucional para orientar o uso de recursos pelos programas de pós-graduação, incluindo recursos PROAP-CAPES.</t>
  </si>
  <si>
    <t>Promover a equidade de gênero na Ciência, especialmente nas áreas de pesquisa científica e tecnológica.</t>
  </si>
  <si>
    <t>Reavaliar normativas internas e implantar atividades que agilizem a captação de recursos e sua execução, particularmente aprimorar a comunicação institucional, relacionamento com as Fundações e Administração Superior.</t>
  </si>
  <si>
    <t>Fortalecer o Escritório de Projetos da UFC a fim de instituir curadoria de dados de pesquisa na UFC, bem como assessoria/tutoria para pesquisadores interessados em novos editais nacionais e internacionais, visando ainda, dar suporte para a captação de recursos para a pesquisa (auxílio financeiro e bolsas) junto a diferentes agências de fomento.</t>
  </si>
  <si>
    <t>Atualizar a Política de Inovação da UFC frente ao marco legal de inovação.</t>
  </si>
  <si>
    <t>Desenvolver manuais e guias de propriedade intelectual, transferência de tecnologia e parcerias, visando o esclarecimento, o gerenciamento de riscos e o apontamento dos caminhos que a pesquisa pode levar desde o seu desenvolvimento até a inovação.</t>
  </si>
  <si>
    <t>Contratar terceiros, junto ao Núcleo de Inovação Tecnológica (NIT), para a realização de atividades de gestão de propriedade intelectual e de transferência de tecnologia, consultorias de apoio e ações de monitorias/cursos para pesquisadores nestes temas.</t>
  </si>
  <si>
    <t>Elaborar um painel inteligente com indicadores acadêmicos (BI), que deverá ser utilizado para a melhoria da gestão educacional e para o aprimoramento dos mecanismos de transparência.</t>
  </si>
  <si>
    <t>SECULT UFC</t>
  </si>
  <si>
    <t>Capacitar, em articulação com a Secretaria de Acessibilidade UFC Inclui, servidores e discentes que atuam na Secult UFC, equipamentos culturais e projetos do PPCA.</t>
  </si>
  <si>
    <t>Criar uma Maratona Cultural da UFC com ampla programação nos diversos espaços da Universidade, envolvendo os bolsistas do PPCA, equipamentos culturais, ex-alunos e a comunidade acadêmica como um todo em uma grande mostra artístico-cultural.</t>
  </si>
  <si>
    <t>Desenvolver o projeto "Sarau no Bosque", com apresentações artísticas abertas à comunidade acadêmica no Centro de Humanidades I da UFC.</t>
  </si>
  <si>
    <t>Realizar nova(s) edição(ões) do Circuito UFC Arte no Interior com o intuito de promover a descentralização das ações, o acesso à cultura e à arte, por meio do intercâmbio cultural entre os projetos da Universidade e os(as) agentes, artistas e grupos das cidades do interior do Estado.</t>
  </si>
  <si>
    <t>Desenvolver um plano de endomarketing visando a  integração dos(as) servidores(as), terceirizados e bolsistas através da realização de ações conjuntas de bem-estar e valorização das equipes.</t>
  </si>
  <si>
    <t>Dar transparência e ampla divulgação ao processo de contratações de TIC.</t>
  </si>
  <si>
    <t>Gerar estratégias para tornar atrativa a área de TIC para os servidores.</t>
  </si>
  <si>
    <t>Implementar mecanismos para o aperfeiçoamento do PDTIC (Plano Diretor de Tecnologia da Informação e Comunicação), quanto à elaboração e acompanhamento do plano.</t>
  </si>
  <si>
    <t>Organizar a infraestrutura física da Superintendência de Tecnologia da Informação, em parceria com a Superintendência de Infraestrutura.</t>
  </si>
  <si>
    <t>Aperfeiçoar a maturidade da Governança de TI, segundo o Índice Geral de Governança de Tecnologia da Informação (perfil Gov TI) do Tribunal de Contas da União (TCU).</t>
  </si>
  <si>
    <t>Aprimorar a gestão de vulnerabilidades em segurança da informação, alinhado aos normativos dos órgãos de controle.</t>
  </si>
  <si>
    <t>Capacitar e conscientizar os servidores sobre a segurança da informação.</t>
  </si>
  <si>
    <t>Inventariar e controlar ativos corporativos (hardware).</t>
  </si>
  <si>
    <t>Inventariar e controlar ativos de software.</t>
  </si>
  <si>
    <t>Ampliar a rede IPV6 para serviços e sistemas.</t>
  </si>
  <si>
    <t>Atualizar a arquitetura, recursos e tecnologias utilizadas nos sistemas, portais e sítios institucionais desenvolvidos e mantidos pela STI.</t>
  </si>
  <si>
    <t>Desenvolver/Adquirir/Incorporar sistemas e/ou aplicativos para atendimento de demandas institucionais, contemplando a formalização e publicação do fluxo de desenvolvimento e testes dos módulos, funcionalidades e aplicativos.</t>
  </si>
  <si>
    <t>Ampliar acessibilidade e responsividade nos sites institucionais da UFC.</t>
  </si>
  <si>
    <t>Intensificar a comunicação de conteúdo gerado pela produção científica.</t>
  </si>
  <si>
    <t>Atuar de forma preventiva na gestão de crises, por meio da gestão de riscos.</t>
  </si>
  <si>
    <t>Implementar um modelo de avaliação do alcance interno e externo da comunicação da UFC Informa.</t>
  </si>
  <si>
    <t>Intensificar a divulgação da UFC para o público externo.</t>
  </si>
  <si>
    <t>Ampliar o quadro técnico da UFC infra, em parceria com a Pró-Reitoria de Gestão de Pessoas, por meio de novas contratações e de um programa específico de estágio.</t>
  </si>
  <si>
    <t>Implantar o plano de Manutenção e Operação Predial e de Equipamentos.</t>
  </si>
  <si>
    <t>Institucionalizar um plano de gestão de obras e reformas da UFC, contemplando diagnóstico das edificações existentes e definição de critérios técnicos com foco na economicidade, acessibilidade, mobilidade sustentável, dentre outros.</t>
  </si>
  <si>
    <t>Melhorar o sistema de vigilância da universidade, com a implantação de câmeras de monitoramento, CFTV (Circuito fechado de TV).</t>
  </si>
  <si>
    <t>Modernizar o sistema de telefonia da UFC, por meio do desenvolvimento de estudos e projetos para migração da telefonia analógica tradicional para sistema VOIP.</t>
  </si>
  <si>
    <t>Otimizar a utilização de espaços na UFC por meio de um plano de compartilhamento das instalações já existentes ou a serem construídas, com o objetivo de melhor gerenciamento dos recursos da UFC e melhor segurança no funcionamento.</t>
  </si>
  <si>
    <t>Promover a eficiência energética nas instalações da UFC, por meio da automação dos sistemas de climatização, instalação de medidores de energia, dentre outros.</t>
  </si>
  <si>
    <t>Promover a expansão da rede de água bruta da UFC, por meio de manutenção e instalação de poços de captação de água.</t>
  </si>
  <si>
    <t>Definir padrões e prioridades de uso de elementos e processos construtivos, materiais e equipamentos das edificações por meio da criação de um Caderno de Encargos de Edificações da UFC, utilizando normas de qualidade (ISO 9000) como parâmetro.</t>
  </si>
  <si>
    <t>Elaborar Planos Diretores dos campi da UFC, por meio da contratação de consultoria especializada, a fim de ordenar o uso e ocupação do território da UFC.</t>
  </si>
  <si>
    <t>Implementar um planejamento para as aulas de campo, a partir da elaboração de um cronograma anual.</t>
  </si>
  <si>
    <t>Ampliar a coleta seletiva, implementando campanhas de conscientização da comunidade acadêmica sobre a importância de reduzir, reciclar e reutilizar materiais, estabelecendo parceria contínua com o setor de Comunicação da UFC.</t>
  </si>
  <si>
    <t>Apoiar a prefeitura municipal de fortaleza na implementação do plano de manejo da área de relevante interesse ecológico (ARIE) da matinha.</t>
  </si>
  <si>
    <t>Elaborar projetos de arborização para cada campus da UFC.</t>
  </si>
  <si>
    <t>Implementar Plano de Reutilização e Reciclagem de Resíduos na UFC, contemplando estudos da viabilidade técnico-econômica para soluções inovadoras e aquisição de equipamentos.</t>
  </si>
  <si>
    <t>Publicizar e conscientizar a comunidade acadêmica sobre a política de arborização da UFC.</t>
  </si>
  <si>
    <t>Realizar estudo de viabilidade técnico-econômica de geração de energia a partir de materiais orgânicos, por meio da contratação de consultoria especializada.</t>
  </si>
  <si>
    <t>Ampliar o quadro técnico da Prefeitura Especial de Gestão Ambiental, em parceria com a Pró-Reitoria de Gestão de Pessoas.</t>
  </si>
  <si>
    <t>Criar um núcleo de gestão ambiental em cada campus (agentes de sustentabilidade), de forma a contribuir para a gestão de resíduos.</t>
  </si>
  <si>
    <t>Estreitar a comunicação com o ministério público do meio ambiente com o objetivo de contribuir para a proteção dos elementos ambientais da UFC.</t>
  </si>
  <si>
    <t>Realizar campanhas de conscientização nas áreas de gestão de áreas verdes, resíduos, água, energia e uso adequado dos Equipamentos, com o apoio da Coordenadoria de Comunicação e Marketing.</t>
  </si>
  <si>
    <t>Regulamentar a Política Energética da UFC, prevendo a autossuficiência na sua geração própria de energia.</t>
  </si>
  <si>
    <t>Criar grupo de trabalho institucional para orientar o uso de recursos pelos programas de pós-graduação, incluindo recursos PROAP/PROEX-CAPES.</t>
  </si>
  <si>
    <t>Revisar, mapear e orientar todos os processos e procedimentos que tem relação direta com a realização da extensão universitária na UFC.</t>
  </si>
  <si>
    <t>Organizar e otimizar os mecanismos de divulgação das ações de extensão da Universidade Federal do Ceará.</t>
  </si>
  <si>
    <t>Ampliar as parcerias públicas para viabilização de ações de extensão, especialmente aquelas vinculadas à curricularização da Extensão.</t>
  </si>
  <si>
    <t>Ampliar e aprimorar o acompanhamento in loco e remoto, quando necessário, das ações de extensão, visando fortalecer os processos de avaliação da extensão universitária da UFC.</t>
  </si>
  <si>
    <t>Estimular a criação e ampliação do número de ações de extensão das modalidades cursos, eventos e prestação de serviços.</t>
  </si>
  <si>
    <t>Fortalecer a rede de empresas juniores da UFC.</t>
  </si>
  <si>
    <t>Estabelecer um fluxo de trabalho colaborativo com a STI a fim de otimizar e viabilizar que as demandas de TI solicitadas para módulo de Estágios no SIGAA sejam atendidas adequadamente.</t>
  </si>
  <si>
    <t>Sistematizar a articulação da Coordenadoria de Estágios com parceiros a fim de propiciar convênios para fins de estágios.</t>
  </si>
  <si>
    <t>Favorecer as oportunidades de qualificação e capacitação dos servidores através do estabelecimento de regulamentações internas.</t>
  </si>
  <si>
    <t>Fortalecer as políticas de promoção de saúde, segurança e perícia, de acordo com o Siass.</t>
  </si>
  <si>
    <t>Promover o fortalecimento de ações preventivas e de acolhimento relacionadas à violação de direitos humanos no âmbito do trabalho.</t>
  </si>
  <si>
    <t>Instituir normativos com critérios para designação de gestores na UFC.</t>
  </si>
  <si>
    <t>Fortalecer ações de enfrentamento ao assédio moral e sexual no ambiente de trabalho.</t>
  </si>
  <si>
    <t>Promover o fortalecimento de ações voltadas à saúde física e mental dos servidores.</t>
  </si>
  <si>
    <t>Construir o regimento da UFC Informa e outros manuais de uso de ferramentas comunicacionais.</t>
  </si>
  <si>
    <t>Atuar preventivamente na gestão de crises.</t>
  </si>
  <si>
    <t>Implementar a TV Universitária da UFC.</t>
  </si>
  <si>
    <t>Construir a Política de Comunicação da UFC.</t>
  </si>
  <si>
    <t>Disponibilizar à comunidade acadêmica tutoriais e oficinas sobre como lidar com a mídia.</t>
  </si>
  <si>
    <t>Incentivar a cultura de transparência ativa na UFC de modo que o Plano de Dados Abertos da Universidade seja considerado como elemento permanente no planjeamento estratégico da UFC.</t>
  </si>
  <si>
    <t>Descentralizar ações por meio do intercâmbio cultural da UFC nos diversos campi.</t>
  </si>
  <si>
    <t>Promover e difundir projetos e atividades culturais na comunidade universitária e na sociedade brasileira.</t>
  </si>
  <si>
    <t>Estabelecer e fortalecer ações afirmativas na gestão e nas ações da Pró-Reitoria e dos equipamentos culturais.</t>
  </si>
  <si>
    <t>Desenvolver projetos na área de acessibilidade cultural.</t>
  </si>
  <si>
    <t>Ampliar a divulgação das ações de cultura da UFC para Universidade e para a sociedade.</t>
  </si>
  <si>
    <t>Promover e ampliar as ações interinstitucionais com outros agentes de cultura em nível local, nacional e internacional.</t>
  </si>
  <si>
    <t>Institucionalizar os processos de empréstimos de materiais, solicitações de pautas nos equipamentos culturais e de divulgação das ações.</t>
  </si>
  <si>
    <t>Elaborar a política de cultura da UFC com o protagonismo da comunidade universitária e sociedade civil por meio da gestão participativa.</t>
  </si>
  <si>
    <t>Desenvolver e fortalecer a estrutura organizacional, com gestão participativa, da Pró-Reitoria de Cultura e dos equipamentos culturais.</t>
  </si>
  <si>
    <t>Formar e institucionalizar uma rede de integração entre os espaços culturais, coleções e acervos da UFC, fortalecendo a interlocução entre setores da Universidade.</t>
  </si>
  <si>
    <t>Articular projetos com a finalidade de captar recursos para a promoção de ações culturais.</t>
  </si>
  <si>
    <t>Levantar, mapear e difundir os acervos e coleções da UFC.</t>
  </si>
  <si>
    <t>Elaborar uma política de memória que promova a diversidade e equidade de raça, classe, gênero, diversidade sexual e território.</t>
  </si>
  <si>
    <t>Obter e organizar espaços de guarda, analógica e digital, para salvaguarda, preservação e difusão dos acervos e coleções da UFC.</t>
  </si>
  <si>
    <t>Consolidar a Rede de Espaços de Memória da UFC.</t>
  </si>
  <si>
    <t>Desenvolver um programa de formação permanente de educação para o patrimônio e gestão de acervos.</t>
  </si>
  <si>
    <t>Criar um programa de compartilhamento de conhecimentos nas áreas de cultura, gestão, produção cultural e memória com objetivo de dar visibilidade a pesquisas, experiências e trajetórias.</t>
  </si>
  <si>
    <t>Formar a comunidade extensionista para a adequada formalização das ações de extensão e respectivas parcerias, ressaltando o papel da extensão universitária como atividade determinante e de resultados positivos na transformação social.</t>
  </si>
  <si>
    <t>Atender, apoiar e acompanhar as formações e desenvolvimento profissional dos servidores (docentes e técnico-administrativos) estáveis e em estágio probatório no âmbito das unidades acadêmicas.</t>
  </si>
  <si>
    <t>Articular parcerias com a Pró-Reitoria de Gestão de Pessoas (PROGEP) em projetos de formação continuada visando à integração das práticas formativas para os servidores (docentes e técnico-administrativos) e maior alcance dessas práticas no seu ambiente organizacional.</t>
  </si>
  <si>
    <t>Promover ações e eventos que valorizem as boas práticas docentes.</t>
  </si>
  <si>
    <t>Promover eventos científicos interdisciplinares.</t>
  </si>
  <si>
    <t>Promover ações formativas para o desenvolvimento de estudantes e professores da educação básica e superior por meio de práticas inovadoras que consideram os princípios da cooperação e da solidariedade nas escolas públicas e na UFC.</t>
  </si>
  <si>
    <t>Elaborar o Plano de Manutenção Predial.</t>
  </si>
  <si>
    <t>Elaborar o Plano de Manutenção, Operação e Controle de Equipamentos.</t>
  </si>
  <si>
    <t>Ação Prioritária 2024</t>
  </si>
  <si>
    <t>Reestruturar a Pró-reitoria de Assistência Estudantil, contemplando a função do pró-reitor adjunto e a ampliação das equipes nos campi de Fortaleza e dos interiores.</t>
  </si>
  <si>
    <t>Subsidiar e assessorar programas e projetos com formação e/ou informações que contribuam para o acesso e a participação das pessoas com deficiência e/ou com transtornos de aprendizagem na produção científica, comunicação, esporte, cultura e arte na UFC.</t>
  </si>
  <si>
    <t>Contribuir para o atendimento a estudantes público alvo da educação especial e/ou com transtornos de aprendizagem em suas demandas específicas e aos docentes em suas adaptações didático-metodológicas.</t>
  </si>
  <si>
    <t>Assessorar de modo transversal a institucionalização de projetos de extensão que envolvam temáticas relacionadas à acessibilidade e inclusão de pessoas com deficiência e/ou com transtornos de aprendizagem na Universidade, em parceria com a Secretaria de Acessibilidade e a Pró-Reitoria de Extensão.</t>
  </si>
  <si>
    <t>Incentivar e assessorar as Unidades Acadêmicas a instituir Programa de Tutoria, a fim de auxiliar os estudantes recém-ingressos e/ou com deficiência.</t>
  </si>
  <si>
    <t>Planejar e executar campanhas e formações para a comunidade universitária sobre acessibilidade e inclusão no Ensino Superior, mediante criação/apresentação de um calendário institucional, propostas de ações permanentes e melhoria no fluxo da comunicaçao interna da UFC, referente ao tema, em parceria com a Secretaria de Acessibilidade e a Secretaria de Comunicação e Marketing da UFC.</t>
  </si>
  <si>
    <t>Desenvolver projetos de pesquisa que envolvam temáticas relacionadas à acessibilidade e inclusão de pessoas com deficiência e/ou com transtornos de aprendizagem na Universidade.</t>
  </si>
  <si>
    <t>Mapear projetos de pesquisa que envolvam temáticas relacionadas à acessibilidade e inclusão de pessoas com deficiência e/ou com transtorno de aprendizagem na Universidade.</t>
  </si>
  <si>
    <t>Monitorar disponibilidade de softwares de tecnologia assistiva nos laboratórios de informática nos campi da UFC.</t>
  </si>
  <si>
    <t>Estimular uma cultura inclusiva na UFC, com parcerias intrainstitucionais, especialmente com a Secretaria de Comunicação e Marketing da UFC, auxiliando na capilarização das informações.</t>
  </si>
  <si>
    <t>Ofertar atividades físicas para estudantes PCDs, com atenção a melhor acessibilidade para a área Desportiva, no que se refere ao atendimento, ao acesso e à inclusão de pessoas com deficiência, inclusive no que diz respeito a recursos tecnológicos, em parceria com a Secretaria de Acessibilidade e Instituto de Educação Física e Esportes.</t>
  </si>
  <si>
    <t>Elaborar um novo módulo no Si3 para a assistência estudantil, em parceria com a Secretaria de Tecnologia de Informação.</t>
  </si>
  <si>
    <t>Criar metodologia e institucionalizar avaliação das ações da assistência estudantil (capital e interior).</t>
  </si>
  <si>
    <t>Desenvolver a acessibilidade para as pessoas com deficiência nos canais de comunicação da PRAE.</t>
  </si>
  <si>
    <t>Fortalecer e ampliar a Comunicação Social da Pró-Reitoria de Assistência Estudantil, mediante a qualificação do sítio institucional, das redes sociais e outros recursos,  em parceria com a Comunicação e Marketing da UFC.</t>
  </si>
  <si>
    <t>Criar um módulo integrado no SI3, com execução técnica da STI e consultoria da UFC Inclui, que permita gerenciar e acompanhar o ingresso, a matrícula, o trancamento, a saída, a situação acadêmica e os atendimentos a estudantes com deficiência e/ou com transtornos de aprendizagem realizados pela Secretaria de Acessibilidade.</t>
  </si>
  <si>
    <t>Garantir o acesso linguístico a estudantes surdos.</t>
  </si>
  <si>
    <t>Efetivar parcerias com servidores (docentes e técnicos) da Universidade Federal do Ceará para efetivação do Projeto Aula Base, que objetiva o ensino e/ou capacitação a discentes, de conhecimentos pré-requisitos em disciplinas de estudo com elevado índice de retenção.</t>
  </si>
  <si>
    <t>Implementar o serviço de atendimento nutricional e promoção à saúde, com ênfase ao atendimento clínico dos beneficiários da Pró-reitoria de Assistência Estudantil, bem como planejamento, elaboração e promoção de ações coletivas de educação alimentar e nutricional.</t>
  </si>
  <si>
    <t>Indicar e propor espaços e equipamentos voltados para a convivência, lazer e descanso, em parceria com a Superintendência de Infraestrutura.</t>
  </si>
  <si>
    <t>Promover ambiente de interação com os principais agentes que integram o macroprocesso de contratações na UFC, promovendo capacitações em parceria com a Pró-Reitoria de Gestão de Pessoas, incentivando a sensibilização dos gestores e o fluxo do conhecimento, com a estruturação de um "Portal de Compras da UFC".</t>
  </si>
  <si>
    <t>Elaborar plano de capacitação das temáticas de atuação da PROPLAD em parceria com a PROGEP.</t>
  </si>
  <si>
    <t>Ampliar o projeto Painéis Estratégicos da UFC, contemplando a implementação de painel com informações referentes a contratos e à execução orçamentária, segregadas por unidade demandante.</t>
  </si>
  <si>
    <t>Vincular a alocação orçamentária ao planejamento estratégico da instituição.</t>
  </si>
  <si>
    <t>Criar matriz de critérios técnicos para definição de prioridades para alocação orçamentária de investimentos.</t>
  </si>
  <si>
    <t>Estabelecer e implementar metodologia de apuração de custos no âmbito da UFC, contemplando a definição de uma equipe responsável pela gestão de custos e da construção de informações gerenciais.</t>
  </si>
  <si>
    <t>01.OE02.02 Empreendedorismo Inovador</t>
  </si>
  <si>
    <t>Sistematizar o Programa de Inovação Colaborativa (INOVANDO UFC) com propósito específico de gerar melhorias internas para a comunidade acadêmica, integrando estudantes e servidores dos campi do interior e da capital no fomento a execução de ideias e soluções inovadoras.</t>
  </si>
  <si>
    <t>Implementar ferramentas de incentivo (bolsas, prêmios, troféus etc.) para reconhecer autores de boas ideias e soluções inovadoras, como forma de aumentar o sentimento de pertencimento e engajamento dos servidores.</t>
  </si>
  <si>
    <t>Fortalecer o Escritório de Projetos da UFC, a fim de instituir a curadoria de dados de pesquisa na UFC, bem como assessoria/tutoria para pesquisadores interessados em novos editais nacionais e internacionais, visando ainda dar suporte para a captação de recursos para a pesquisa (auxílio financeiro e bolsas) junto a diferentes agências de fomento.</t>
  </si>
  <si>
    <t>Estruturar a Agência de Inovação &amp; Empreendedorismo da UFC à luz das melhores práticas nacionais e internacionais, de forma a integrar organizacionalmente as diversas atribuições e expertises institucionais já existentes na Universidade que tocam a inovação e o empreendedorismo inovador.</t>
  </si>
  <si>
    <t>Fortalecer a atuação da UFC, nas temáticas de Empreendedorismo Social, Investimento e Negócios de Impacto e Inovação Socioambiental nos três eixos acadêmicos - ensino, pesquisa e extensão - com atenção especial para a jornada do empreendedor de impacto.</t>
  </si>
  <si>
    <t>Estimular nos Cursos de Graduação e Programas de Pós-Graduação o intercâmbio de discentes, auxiliando os estudantes no processo de mobilidade internacional.</t>
  </si>
  <si>
    <t>Manter interlocução com agências de fomento nacionais para melhorar e desburocratizar o fluxo de discentes, docentes e técnicos-administrativos para capacitação em instituições estrangeiras.</t>
  </si>
  <si>
    <t>Propiciar formação bilíngue para servidores da UFC, especialmente aqueles que atuam na área de internacionalização.</t>
  </si>
  <si>
    <t>Estruturar trilhas de formação acadêmica complementares aos cursos de graduação e de pós-graduação e estimular a realização de Trabalhos de Conclusão de Cursos (TCCs) na temática de empreendedorismo e inovação de forma a conceder certificados para estudantes como “formação transversal em empreendedorismo e inovação” (ex: adaptação do “minor” de universidades norte-americanas, porém com gestão e emissão de certificado realizadas em nível de pró-reitoria ou órgão equivalente).</t>
  </si>
  <si>
    <t>Fomentar a internacionalização na América Latina através da atração de estudantes e jovens doutores para Programas de Pós-Graduação e Cursos de Graduação na UFC.</t>
  </si>
  <si>
    <t>Atualizar as plataformas de apoio ao gerenciamento das pesquisas na UFC (Ex. Plataforma Ícaro Moreira e SAP).</t>
  </si>
  <si>
    <t>Institucionalizar o ensino híbrido na pós-graduação.</t>
  </si>
  <si>
    <t>Incentivar o debate e desenvolver ações de extensão no âmbito da Pós-Graduação.</t>
  </si>
  <si>
    <t>A exclusão foi realizada por não ter ocorrido mudanças significativas para justificar a atualização da Política de Indexação do Sistema de Bibliotecas.</t>
  </si>
  <si>
    <t>A exclusão foi realizada para ajuste textual, sendo incluída a Ação Estratégica: 
"Articular parcerias com a Pró-Reitoria de Gestão de Pessoas (PROGEP) em projetos de formação continuada visando à integração das práticas formativas para os servidores (docentes e técnico-administrativos) e maior alcance dessas práticas no seu ambiente organizacional.".</t>
  </si>
  <si>
    <t>A exclusão foi realizada para ajuste textual, sendo incluída a Ação Estratégica: 
"Atender, apoiar e acompanhar as formações e desenvolvimento profissional dos servidores (docentes e técnico-administrativos) estáveis e em estágio probatório no âmbito das unidades acadêmicas.".</t>
  </si>
  <si>
    <t>A exclusão foi realizada para ajuste textual e abrangência, sendo incluída a Ação Estratégica:
"Levantar, mapear e difundir os acervos e coleções da UFC.".</t>
  </si>
  <si>
    <t>A exclusão foi realizada para ajuste textual e abrangência, sendo incluída a Ação Estratégica:
"Elaborar uma política de memória que promova a diversidade e equidade de raça, classe, gênero, diversidade sexual e território.".</t>
  </si>
  <si>
    <t>A exclusão foi realizada para ajuste textual e abrangência, sendo incluída a Ação Estratégica:
"Obter e organizar espaços de guarda, analógica e digital, para salvaguarda, preservação e difusão dos acervos e coleções da UFC.".</t>
  </si>
  <si>
    <t>A exclusão foi realizada para ajuste textual, sendo incluída a Ação Estratégica:
"Consolidar a Rede de Espaços de Memória da UFC.".</t>
  </si>
  <si>
    <t>A exclusão foi realizada para ajuste textual e abrangência, sendo incluída a Ação Estratégica:
"Desenvolver um programa de formação permanente de educação para o patrimônio e gestão de acervos.".</t>
  </si>
  <si>
    <t>A exclusão foi realizada para ajuste textual e abrangência, sendo incluída a Ação Estratégica:
"Criar um programa de compartilhamento de conhecimentos nas áreas de cultura, gestão, produção cultural e memória com objetivo de dar visibilidade a pesquisas, experiências e trajetórias.".</t>
  </si>
  <si>
    <t>Ação excluída, sendo contemplada na nova Ação Estratégica:
"Desenvolver uma Política de Preservação para os acervos físicos e digitais.".</t>
  </si>
  <si>
    <t>Ação excluída, sendo contemplada na nova Ação Estratégica:
"Incentivar a cultura de transparência ativa na UFC de modo que o Plano de Dados Abertos da Universidade seja considerado como elemento permanente no planjeamento estratégico da UFC.".</t>
  </si>
  <si>
    <t>Implantar um sistema para a gestão dos atendimentos de ouvidoria de modo a fortalecer o ambiente de governança por meio do controle interno.</t>
  </si>
  <si>
    <t>Ação excluída para que seja substituída pela ação: 
"Implantar um sistema para a gestão dos atendimentos de ouvidoria de modo a fortalecer o ambiente de governança por meio do controle interno.". 
De modo a possibilitar a extração de dados estratégicos para o controle, fomento da gestão de riscos, auxílio à tomada de decisões e à elaboração de relatórios periódicos para a prestação de contas com a administração superior e sociedade.</t>
  </si>
  <si>
    <t>A exclusão foi realizada para ajuste textual, sendo incluída a Ação Estratégica:
"Criar metodologia e institucionalizar avaliação das ações da assistência estudantil (capital e interior).".</t>
  </si>
  <si>
    <t>A exclusão foi realizada para ajuste textual, sendo incluída a Ação Estratégica:
"Desenvolver a acessibilidade para as pessoas com deficiência nos canais de comunicação da PRAE.".</t>
  </si>
  <si>
    <t>A exclusão foi realizada para ajuste textual, sendo incluída a Ação Estratégica:
"Fortalecer e ampliar a Comunicação Social da Pró-Reitoria de Assistência Estudantil, mediante a qualificação do sítio institucional, das redes sociais e outros recursos,  em parceria com a Comunicação e Marketing da UFC.".</t>
  </si>
  <si>
    <t>A exclusão foi realizada devido a inviabilidade técnica, apontada pela STI, para implementação da ação.</t>
  </si>
  <si>
    <t>A exclusão foi realizada para ajuste textual, sendo incluída a Ação Estratégica:
"Reestruturar a Pró-reitoria de Assistência Estudantil, contemplando a função do pró-reitor adjunto e a ampliação das equipes nos campi de Fortaleza e dos interiores.".</t>
  </si>
  <si>
    <t>A exclusão foi realizada para ajuste textual, sendo incluída a Ação Estratégica:
"Elaborar um novo módulo no Si3 para a assistência estudantil, em parceria com a Secretaria de Tecnologia de Informação.".</t>
  </si>
  <si>
    <t>Ação excluída, sendo contemplada na Ação Estratégica:
"Criar espaços de democratização das políticas de assistência estudantil a fim de fomentar a participação dos estudantes.".</t>
  </si>
  <si>
    <t>Ação excluída, sendo contemplada na Ação Estratégica:
"Desenvolver fluxos de cuidados iniciais para orientar a atuação de agentes de assistência estudantil, nas diversas unidades acadêmicas, em casos de urgência em saúde mental.".</t>
  </si>
  <si>
    <t>A exclusão foi realizada para ajuste textual, sendo incluída a Ação Estratégica:
"Incentivar e assessorar as Unidades Acadêmicas a instituir Programa de Tutoria, a fim de auxiliar os estudantes recém-ingressos e/ou com deficiência.".</t>
  </si>
  <si>
    <t>A exclusão foi realizada para ajuste textual, sendo incluída a Ação Estratégica: 
"Criar um módulo integrado no SI3, com execução técnica da STI e consultoria da UFC Inclui, que permita gerenciar e acompanhar o ingresso, a matrícula, o trancamento, a saída, a situação acadêmica e os atendimentos a estudantes com deficiência e/ou com transtornos de aprendizagem realizados pela Secretaria de Acessibilidade.".</t>
  </si>
  <si>
    <t>A exclusão foi realizada pois não é possível nem viável a firmação de acordo para a reserva de vagas no sistema público de ensino.</t>
  </si>
  <si>
    <t>A exclusão foi realizada para ajuste textual, sendo incluída a Ação Estratégica:
"Subsidiar e assessorar programas e projetos com formação e/ou informações que contribuam para o acesso e a participação das pessoas com deficiência e/ou com transtornos de aprendizagem na produção científica, comunicação, esporte, cultura e arte na UFC.".</t>
  </si>
  <si>
    <t>A exclusão foi realizada para ajuste textual, sendo incluída a Ação Estratégica:
"Contribuir para o atendimento a estudantes público alvo da educação especial e/ou com transtornos de aprendizagem em suas demandas específicas e aos docentes em suas adaptações didático-metodológicas.".</t>
  </si>
  <si>
    <t>A exclusão foi realizada para ajuste textual, sendo incluída a Ação Estratégica:
"Assessorar de modo transversal a institucionalização de projetos de extensão que envolvam temáticas relacionadas à acessibilidade e inclusão de pessoas com deficiência e/ou com transtornos de aprendizagem na Universidade, em parceria com a Secretaria de Acessibilidade e a Pró-Reitoria de Extensão.".</t>
  </si>
  <si>
    <t>Ação excluída, sendo contemplada na Ação Estratégica:
"Ampliar o intercâmbio esportivo das seleções a nível local, estadual, nacional e internacional.".</t>
  </si>
  <si>
    <t>A exclusão foi realizada para ajuste textual, sendo incluída a Ação Estratégica: 
"Implementar o serviço de atendimento nutricional e promoção à saúde, com ênfase ao atendimento clínico dos beneficiários da Pró-reitoria de Assistência Estudantil, bem como planejamento, elaboração e promoção de ações coletivas de educação alimentar e nutricional.".</t>
  </si>
  <si>
    <t>A exclusão foi realizada pois depende de demandas externas, que não estão no controle da gestão do RU e podem interferir no bom funcionamento dos refeitórios. Ademais, essas demandas surgem na rotina, prescindindo, portanto, de estar no PDI.</t>
  </si>
  <si>
    <t>A exclusão foi realizada para ajuste textual, sendo incluída a Ação Estratégica: 
"Indicar e propor espaços e equipamentos voltados para a convivência, lazer e descanso, em parceria com a Superintendência de Infraestrutura.".</t>
  </si>
  <si>
    <t>A exclusão foi realizada para ajuste textual, sendo incluída a Ação Estratégica: 
"Ofertar atividades físicas para estudantes PCDs, com atenção a melhor acessibilidade para a área Desportiva, no que se refere ao atendimento, ao acesso e à inclusão de pessoas com deficiência, inclusive no que diz respeito a recursos tecnológicos, em parceria com a Secretaria de Acessibilidade e Instituto de Educação Física e Esportes.".</t>
  </si>
  <si>
    <t>A exclusão foi realizada para ajuste textual, sendo incluída a Ação Estratégica: 
"Ampliar e aprimorar o acompanhamento in loco e remoto, quando necessário, das ações de extensão, visando fortalecer os processos de avaliação da extensão universitária da UFC.".
Embora seja necessário o acompanhamento in loco, nem sempre será possível por questões de disponibilidade de recursos e logística. Portanto, foi acrescentada a ressalva quando necessário.</t>
  </si>
  <si>
    <t>A exclusão foi realizada para ajuste textual, sendo incluída a Ação Estratégica:
"Identificar as necessidades especificas dos usuários e as funcionalidades essenciais para o pleno funcionamento do modulo de estágios nos SIGAA e repassá-las à STI para o adequado ajuste e atendimento à demanda da comunidade acadêmica.".
A Coordenadoria de Estágios atua como demandante da solução de TI e não executora do programa, adequação necessária no texto.</t>
  </si>
  <si>
    <t>A exclusão foi realizada para ajuste textual, sendo incluída a Ação Estratégica:
"Recompor e orientar atividades da Câmara de Extensão para discutir e apoiar questões estruturais de impacto no desenvolvimento das atividades Extensionistas.".
Tendo em vista que identificou-se a necessidade de reativação da Câmara de Extensão que terá um papel análogo e não nova instância sem a devida atuação da primeira.</t>
  </si>
  <si>
    <t>A exclusão foi realizada para ajuste textual, sendo incluída a Ação Estratégica:
"Implementar e executar o plano anual de formação sobre Extensão Universitária com extensionistas e comunidades de saberes.".
Necessidade de adequação semântica da palavra capacitação para melhor relação entre as PREX e os extensionistas de forma sinérgica e a fim de potencializar as relações e atividades.</t>
  </si>
  <si>
    <t>A exclusão foi realizada para ajuste textual, sendo incluída a Ação Estratégica:
"Revisar, mapear e orientar todos os processos e procedimentos que tem relação direta com a realização da extensão universitária na UFC.".
Necessidade de contemplar processos importantes e não apenas estratégicos.</t>
  </si>
  <si>
    <t>A exclusão foi realizada para ajuste textual, sendo incluída a Ação Estratégica:
"Estimular a criação e ampliação do número de ações de extensão das modalidades cursos, eventos e prestação de serviços.".
O cadastro e coordenação das ações cabe à comunidade extensionista, portanto, a PREX tem o papel de proporcianar meios e estabelecer um ambiente favorável à ampliação.</t>
  </si>
  <si>
    <t>A exclusão foi realizada para ajuste textual, sendo incluída a Ação Estratégica:
"Fortalecer a rede de empresas juniores da UFC.".
Ainda que a orientação e formalização das EJ esteja sob responsabilidade da PREX, o tema empreendedorismo está sob o escopo de atuação da PROINTER.</t>
  </si>
  <si>
    <t>A exclusão foi realizada para ajuste textual, sendo incluída a Ação Estratégica:
"Organizar e otimizar os mecanismos de divulgação das ações de extensão da Universidade Federal do Ceará.".
Considerando a mudança de estrutura organizacional que não conta mais com uma coordenadoria específica para comunicação, torna-se necessário alterar a redação.</t>
  </si>
  <si>
    <t>Ação excluída, sendo contemplada na nova Ação Estratégica:
"Organizar e otimizar os mecanismos de divulgação das ações de extensão da Universidade Federal do Ceará.".</t>
  </si>
  <si>
    <t>A exclusão foi realizada para ajuste textual e melhor clareza da atuação da Coordenadoria, sendo incluída a Ação Estratégica:
"Sistematizar a articulação da Coordenadoria de Estágios com parceiros a fim de propiciar convênios para fins de estágios.".</t>
  </si>
  <si>
    <t>A exclusão foi realizada para ajuste textual, sendo incluída a Ação Estratégica:
"Formar a comunidade extensionista para a adequada formalização das ações de extensão e respectivas parcerias, ressaltando o papel da extensão universitária como atividade determinante e de resultados positivos na transformação social.".
Necessidade de adequação semântica da palavra capacitação para melhor relação entre as PREX e os extensionistas de forma sinérgica e a fim de potencializar as relações e atividades.</t>
  </si>
  <si>
    <t>A exclusão foi realizada para ajuste textual, maior clareza e objetividade, sendo incluída a Ação Estratégica:
"Favorecer as oportunidades de qualificação e capacitação dos servidores através do estabelecimento de regulamentações internas.".</t>
  </si>
  <si>
    <t>A exclusão foi realizada para ajuste textual, sendo incluída a Ação Estratégica:
"Promover o fortalecimento de ações preventivas e de acolhimento relacionadas à violação de direitos humanos no âmbito do trabalho.".
Para condizer ao escopo da PROGEP.</t>
  </si>
  <si>
    <t>A exclusão foi realizada para ajuste textual, sendo incluída a Ação Estratégica:
"Fortalecer a inteligência de dados em saúde e segurança no trabalho, a fim de promover ações de prevenção, promoção de saúde para os servidores da UFC.".</t>
  </si>
  <si>
    <t>A exclusão foi realizada para ajuste textual, sendo incluída a Ação Estratégica:
"Estruturar trilhas de formação acadêmica complementares aos cursos de graduação e de pós-graduação e estimular a realização de Trabalhos de Conclusão de Cursos (TCCs) na temática de empreendedorismo e inovação de forma a conceder certificados para estudantes como “formação transversal em empreendedorismo e inovação” (ex: adaptação do “minor” de universidades norte-americanas, porém com gestão e emissão de certificado realizadas em nível de pró-reitoria ou órgão equivalente).".
Inserido o tipo de formação, "acadêmica", acrescentado cursos de pós-graduação e a temática de empreendedorismo e inovação.</t>
  </si>
  <si>
    <t>A exclusão foi realizada para ajuste textual, sendo incluída a Ação Estratégica:
"Formar servidores docentes e TAEs na temática de empreendedorismo e inovação em parceria com a Pró-Reitoria de Gestão de Pessoas.".</t>
  </si>
  <si>
    <t>Formar servidores docentes e TAEs na temática de empreendedorismo e inovação em parceria com a Pró-Reitoria de Gestão de Pessoas.</t>
  </si>
  <si>
    <t>A exclusão foi realizada para ajuste textual, sendo incluída a Ação Estratégica:
"Sistematizar o Programa de Inovação Colaborativa (INOVANDO UFC) com propósito específico de gerar melhorias internas para a comunidade acadêmica, integrando estudantes e servidores dos campi do interior e da capital no fomento a execução de ideias e soluções inovadoras.".</t>
  </si>
  <si>
    <t>A exclusão foi realizada para ajuste textual, sendo incluída a Ação Estratégica:
"Implementar ferramentas de incentivo (bolsas, prêmios, troféus etc.) para reconhecer autores de boas ideias e soluções inovadoras, como forma de aumentar o sentimento de pertencimento e engajamento dos servidores.".</t>
  </si>
  <si>
    <t>A exclusão foi realizada para ajuste textual, sendo incluída a Ação Estratégica:
"Estimular nos Cursos de Graduação e Programas de Pós-Graduação o intercâmbio de discentes, auxiliando os estudantes no processo de mobilidade internacional.".</t>
  </si>
  <si>
    <t>A exclusão foi realizada para ajuste textual, sendo incluída a Ação Estratégica:
"Fomentar a internacionalização na América Latina através da atração de estudantes e jovens doutores para Programas de Pós-Graduação e Cursos de Graduação na UFC.".</t>
  </si>
  <si>
    <t>A exclusão foi realizada para ajuste textual, sendo incluída a Ação Estratégica:
"Manter interlocução com agências de fomento nacionais para melhorar e desburocratizar o fluxo de discentes, docentes e técnicos-administrativos para capacitação em instituições estrangeiras.".</t>
  </si>
  <si>
    <t>A exclusão foi realizada para ajuste textual, sendo incluída a Ação Estratégica:
"Propiciar formação bilíngue para servidores da UFC, especialmente aqueles que atuam na área de internacionalização.".</t>
  </si>
  <si>
    <t>Ação excluída, sendo contemplada na nova Ação Estratégica:
"Promover ambiente de interação com os principais agentes que integram o macroprocesso de contratações na UFC, promovendo capacitações em parceria com a Pró-Reitoria de Gestão de Pessoas, incentivando a sensibilização dos gestores e o fluxo do conhecimento, com a estruturação de um 'Portal de Compras da UFC'.".</t>
  </si>
  <si>
    <t>A exclusão foi realizada pois, em reunião com a PROGEP no dia 16/11/23 (14h), foi verificado que as temáticas contidas nas trilhas de aprendizagem do Programa de Desenvolvimento de Gestores são periodicamente avaliadas pela PROGEP.</t>
  </si>
  <si>
    <t>A exclusão foi realizada para ajuste textual e segregação da temática de custos, sendo contemplada nas novas Ações Estratégicas:
"Ampliar o projeto Painéis Estratégicos da UFC, contemplando a implementação de painel com informações referentes a contratos e à execução orçamentária, segregadas por unidade demandante.".; e
"Estabelecer e implementar metodologia de apuração de custos no âmbito da UFC, contemplando a definição de uma equipe responsável pela gestão de custos e da construção de informações gerenciais.".</t>
  </si>
  <si>
    <t>Ação excluída, sendo contemplada nas novas Ações Estratégicas da PROINTER:
"Fortalecer o Escritório de Projetos da UFC, a fim de instituir a curadoria de dados de pesquisa na UFC, bem como assessoria/tutoria para pesquisadores interessados em novos editais nacionais e internacionais, visando ainda dar suporte para a captação de recursos para a pesquisa (auxílio financeiro e bolsas) junto a diferentes agências de fomento."; e
"Implementar o fundo patrimonial da UFC, em parceria com as fundações de apoio.".</t>
  </si>
  <si>
    <t>A exclusão foi realizada devido a transferência desta Ação Estratégica para o Programa "Inovação institucional" da PROINTER.</t>
  </si>
  <si>
    <t>A exclusão foi realizada para ajuste textual, sendo incluída a Ação Estratégica:
"Instituir normativos com critérios para designação de gestores na UFC.".
Houve ainda a transferência da Ação para o Programa "Desenvolvimento de pessoas." da PROGEP.</t>
  </si>
  <si>
    <t>A exclusão foi realizada devido a transferência desta Ação Estratégica para o Programa "Inovação institucional" da PROINTER, tendo em vista suas novas atribuições e considerando a alteração da estrutura organizacional.</t>
  </si>
  <si>
    <t>A exclusão foi realizada para ajuste textual, sendo incluída a Ação Estratégica:
"Elaborar plano de capacitação das temáticas de atuação da PROPLAD em parceria com a PROGEP.".</t>
  </si>
  <si>
    <t>A exclusão foi realizada para segregação em duas novas Ações Estratégicas:
"Vincular a alocação orçamentária ao planejamento estratégico da instituição."; e
"Criar matriz de critérios técnicos para definição de prioridades para alocação orçamentária de investimentos.".</t>
  </si>
  <si>
    <t>A exclusão foi realizada para ajuste textual, sendo incluída a Ação Estratégica:
"Estabelecer e implementar metodologia de apuração de custos no âmbito da UFC, contemplando a definição de uma equipe responsável pela gestão de custos e da construção de informações gerenciais.".</t>
  </si>
  <si>
    <t>A exclusão foi realizada pois a estrutura organizacional proposta pela atual Administração Superior segregou as unidades da Imprensa Universitária e da Editora da UFC.</t>
  </si>
  <si>
    <t>A exclusão foi realizada para ajuste textual, sendo incluída a Ação Estratégica:
"Criar grupo de trabalho institucional para orientar o uso de recursos pelos programas de pós-graduação, incluindo recursos PROAP/PROEX-CAPES.".</t>
  </si>
  <si>
    <t>A exclusão foi realizada pois esse tema será discutido a nível nacional.</t>
  </si>
  <si>
    <t>A exclusão foi realizada para ajuste textual e abrangência, sendo incluída a Ação Estratégica:
"Promover e difundir projetos e atividades culturais na comunidade universitária e na sociedade brasileira.".</t>
  </si>
  <si>
    <t>A exclusão foi realizada para ajuste textual e abrangência, sendo incluída a Ação Estratégica:
"Ampliar a divulgação das ações de cultura da UFC para Universidade e para a sociedade.".</t>
  </si>
  <si>
    <t>A exclusão foi realizada por tratar-se de uma atividade, e não de uma Ação Estratégica, sendo contemplada pela nova Ação Estratégica:
"Desenvolver projetos na área de acessibilidade cultural.".</t>
  </si>
  <si>
    <t>A exclusão foi realizada por tratar-se de uma atividade, e não de uma Ação Estratégica, sendo contemplada pela nova Ação Estratégica:
"Promover e difundir projetos e atividades culturais na comunidade universitária e na sociedade brasileira.".</t>
  </si>
  <si>
    <t>A exclusão foi realizada por tratar-se de uma atividade, e não de uma Ação Estratégica, sendo contemplada pela nova Ação Estratégica:
"Descentralizar ações por meio do intercâmbio cultural da UFC nos diversos campi.".</t>
  </si>
  <si>
    <t>A exclusão foi realizada para ajuste textual e abrangência, sendo incluída a Ação Estratégica:
"Desenvolver e fortalecer a estrutura organizacional, com gestão participativa, da Pró-Reitoria de Cultura e dos equipamentos culturais.".</t>
  </si>
  <si>
    <t>A exclusão foi realizada para ajuste textual e abrangência, sendo incluída a Ação Estratégica:
"Articular projetos com a finalidade de captar recursos para a promoção de ações culturais.".</t>
  </si>
  <si>
    <t>A exclusão foi realizada para ajuste textual e abrangência, sendo incluída a Ação Estratégica:
"Estabelecer uma política de fomento para toda comunidade acadêmica e incentivar a transversalidade da cultura.".</t>
  </si>
  <si>
    <t>A exclusão foi realizada para ajuste textual, sendo incluída a Ação Estratégica:
"Atuar preventivamente na gestão de crises.".
Necessário reformular a ação por não se adequar à visão da nova gestão.</t>
  </si>
  <si>
    <t>A exclusão foi realizada para segregação em duas novas Ações Estratégicas:
"Elaborar o Plano de Manutenção Predial."; e
"Elaborar o Plano de Manutenção, Operação e Controle de Equipamentos.".</t>
  </si>
  <si>
    <t>Criar um mecanismo agregador de bases de dados/sistemas, disponíveis na universidade, para tomada de decisão pela gestão.</t>
  </si>
  <si>
    <t>A inclusão foi realizada devido a importância da atualização dessa Política para as atividades desenvolvidas no Sistema de Bibliotecas.</t>
  </si>
  <si>
    <t>A Ação Estratégica anterior "Promover ações visando a ampliar e melhorar infraestrutura de pesquisa e a capacitação de pessoal para laboratórios multiusuários" foi modificada para esta Ação mais abrangente.</t>
  </si>
  <si>
    <t>A inclusão foi realizada devido a deficiência de técnicos especializados para operação e manutenção de equipamentos multiusuários.</t>
  </si>
  <si>
    <t>A inclusão foi realizada pois os sistemas existem há mais de 10 anos e necessitam de atualização.</t>
  </si>
  <si>
    <t>A inclusão foi realizada para possibilitar a oferta de conteúdos específicos no formato híbrido por docentes externos à UFC.</t>
  </si>
  <si>
    <t>A inclusão foi realizada devido a necessidade para a adoção de soluções pró-ativas com relação ao monitoramento da qualidade dos sítios, sistemas e ativos institucionais.</t>
  </si>
  <si>
    <t>A inclusão foi realizada pois a UFC aderiu, por meio de um convênio com a Empresa Brasil de Comunicação, à Rede Nacional de Comunicação Pública. A ação tem como objetivo ampliar os canais de comunicação da universidade, aproximando a produção da UFC do grande público, por meio de um canal de TV aberta.</t>
  </si>
  <si>
    <t>A inclusão foi realizada devido a reformulação de ação anterior, "Atuar de forma preventiva na gestão de crises, por meio da gestão de riscos.", que associava a gestão de crises à gestão de riscos. 
Foi proposto, neste novo modelo, as seguintes ações concomitantes: 
1. que seja discutido, com as unidades devidas, respostas efetivas a problemas (recorrentes ou inéditos), com planejamento prévio de sua comunicação; 
2. que seja sistematizado um acompanhamento integral das interações nas redes sociais (não só no perfil da UFC Informa, mas em outros perfis da UFC); e
3. que se estabeleçam comitês de crise para construir respostas rápidas, sempre que houver crises repentinas.</t>
  </si>
  <si>
    <t>A inclusão foi realizada pois é importante deixar claras as atribuições e os fluxos da UFC Informa para a comunidade acadêmica da UFC, para tornar as ações de comunicação mais efetivas e, assim, alcançar os objetivos deste PDI. 
Neste sentido, cabe estabelecer tanto um regimento da UFC Informa, que hoje não existe, como manuais de uso de certas ferramentas, além de templates, para a melhor padronização da comunicação produzida pelos diferentes setores da UFC.</t>
  </si>
  <si>
    <t>A inclusão foi realizada pois a Política de Comunicação é o documento norteador da maneira como os canais de comunicação da Universidade Federal do Ceará devem ser utilizadas, definindo prioridades e limites, de modo mais transparente e em sintonia com o espírito do que deve ser o serviço público. Até hoje este documento não existe. 
A ideia é que a Política da Comunicação da UFC seja construída em um processo de construção coletiva e democrática, em diálogo direto com os diferentes setores da instituição.</t>
  </si>
  <si>
    <t>A inclusão foi realizada pois é relevante para permitir que os membros da comunidade acadêmica tenham mais autonomia e segurança para lidar com a mídia e comuniquem, de maneira mais efetiva, os feitos realizados em suas atuações na universidade.</t>
  </si>
  <si>
    <t>A inclusão foi realizada pois é necessário prever um conjunto de ações na Universidade de modo a cumprir com a Lei de Acesso `Informação (LAI) e disponibilizar ao público de dados, conforme orientação dos órgãos de controle como a CGU. 
É importante enfatizar que isso não pode ser considerada como uma ação exclusiva da Ouvidoria Geral, visto que, envolve vários atores conforme a  Portaria nº 131, de 04 de maio de 2022.
Essa ação substitui as Ações Estratégicas anteriores:
"Incentivar a cultura de transparência ativa da UFC."; e
"Fomentar a atualização dos itens obrigatórios da Transparência Ativa e da Política de Dados Abertos por parte das unidades acadêmicas e administrativas.".</t>
  </si>
  <si>
    <t>A inclusão foi realizada pois foi solicitada a exclusão da Ação Estratégica "Criar Painel Estratégico da Ouvidoria", visto que seria inviável implantar um BI sem ter uma ferramenta (um sistema) para fazer a extração e divulgação segura de dados estatísticos das manifestações de ouvidoria. 
Assim, caso a nova ação consiga ser implantada, deverá contribuir com o fomento da gestão de riscos; auxiliar os processo  de tomada de decisão; e fundamentar com mais segurança a elaboração de relatórios periódicos para a prestação de contas com a administração superior e sociedade.</t>
  </si>
  <si>
    <t>A inclusão foi realizada pois a governança tem em seu escopo produzir conhecimento robusto para guiar a gestão no cumprimento dos Objetivos Estratégicos do PDI. A ferramenta possibilitará o cruzamento de dados e informações, gerando conhecimento.</t>
  </si>
  <si>
    <t>A inclusão foi realizada para criar fluxos padronizados que busquem, entre outras fatores, combater aspectos negativos que possam ferir a impessoalidade necessária com o trato da coisa pública.</t>
  </si>
  <si>
    <t>A inclusão foi realizada para fazer a comunidade universitária ser protagonista na construção da política e promover a democracia nas decisões as quais são diretamente afetadas.</t>
  </si>
  <si>
    <t>A exclusão foi realizada para ajuste textual e abrangência, sendo incluída a Ação Estratégica:
"Formar e institucionalizar uma rede de integração entre os espaços culturais, coleções e acervos da UFC, fortalecendo a interlocução entre setores da Universidade.".</t>
  </si>
  <si>
    <t>A inclusão foi realizada devido a alteração textual da Ação Estratégica "Criar um Conselho Consultivo formado por coordenadores de ações de extensão para discutir e apoiar questões estruturais de impacto no desenvolvimento das atividades extensionistas", tendo em vista que identificou-se a necessidade de reativação da Câmara de Extensão que terá um papel análogo e não nova instância sem a devida atuação da primeira.</t>
  </si>
  <si>
    <t>A inclusão foi realizada devido a alteração textual da Ação Estratégica "Identificar, mapear, padronizar e disponibilizar todos os processos prioritários da extensão universitária da UFC.", tendo em vista a necessidade de contemplar processos importantes e não apenas estratégicos.</t>
  </si>
  <si>
    <t>A inclusão foi realizada devido a alteração textual da Ação Estratégica "Ampliar os meios de divulgação das ações de extensão da Universidade Federal do Ceará." considerando a mudança de estrutura organizacional que não conta mais com uma coordenadoria específica para comunicação, torna-se necessário alterar a redação.</t>
  </si>
  <si>
    <t>A inclusão foi realizada devido a nova configuração estrutural e gerencial da PREX.</t>
  </si>
  <si>
    <t>A inclusão foi realizada devido a alteração textual da Ação Estratégica "Ampliar e aprimorar o acompanhamento in loco e remoto das ações de extensão, visando fortalecer os processos de avaliação da extensão universitária da UFC.". 
Embora seja necessário o acompanhamento in loco, nem sempre será possível por questões de disponibilidade de recursos e logística. Portanto, foi acrescentada a ressalva quando necessário.</t>
  </si>
  <si>
    <t>A inclusão foi realizada devido a alteração textual da Ação Estratégica "Ampliar o número de ações de extensão das modalidades cursos, eventos e prestação de serviços.".
O cadastro e coordenação das ações cabe à comunidade extensionista, portanto, a PREX tem o papel de proporcianar meios e estabelecer um ambiente favorável à ampliação.</t>
  </si>
  <si>
    <t>A inclusão foi realizada devido a alteração textual da Ação Estratégica "Fortalecer o empreendedorismo, por meio da ampliação da rede das empresas juniores da UFC.".
Ainda que a orientação e formalização das EJ esteja sob responsabilidade da PREX, o tema empreendedorismo está sob o escopo de atuação da PROINTER.</t>
  </si>
  <si>
    <t>A inclusão foi realizada devido a alteração textual da Ação Estratégica "Capacitar a comunidade extensionista para a formalização das ações de extensão e respectivas parcerias, ressaltando o papel da extensão universitária como atividade determinante e de resultados positivos na transformação social.".
Necessidade de adequação semântica da palavra capacitação para melhor relação entre as PREX e os extensionistas de forma sinérgica e a fim de potencializar as relações e atividades.</t>
  </si>
  <si>
    <t>A inclusão foi realizada devido a alteração textual da Ação Estratégica "Consolidar a implantação do módulo de estágios no SIGAA, em parceria com a Superintendência de Tecnologia da Informação.".
A Coordenadoria de Estágios atua como demandante da solução de TI e não executora do programa, adequação necessária no texto.</t>
  </si>
  <si>
    <t>A inclusão foi realizada devido a alteração textual da Ação Estratégica "Ampliar a atuação da Agência de Estágios, proporcionando o aumento da quantidade de convênios para fins de estágios.".
Adequação textual necessária para melhor clareza da atuação da coordenadoria.</t>
  </si>
  <si>
    <t>A inclusão foi realizada pois o Programa de Flexibilização não foi citado anteriormente. É interesse da administração retomar os estudos da possibilidade de redução da carga horária de trabalho de 40 horas para 30 horas semanais por servidor nos setores em que o atendimento ao público, seja interno ou externo, realizado por um período igual ou superior a 12 horas de forma ininterrupta.</t>
  </si>
  <si>
    <t>A inclusão foi realizada no lugar do texto anterior "Consolidar a política de desenvolvimento dos servidores, com base nas necessidades e nos pilares institucionais, buscando promover a difusão dos conhecimentos.".</t>
  </si>
  <si>
    <t>A inclusão foi realizada no lugar do texto anterior "Fortalecer as políticas de promoção de segurança e perícia, de acordo com o Siass.".</t>
  </si>
  <si>
    <t>A inclusão foi realizada no lugar do texto anterior "Promover o fortalecimento de ações preventivas e de acolhimento das denúncias relacionadas à violação de direitos humanos.".</t>
  </si>
  <si>
    <t>A inclusão foi realizada no lugar do texto anterior "Criar um observatório-painel saúde e segurança no trabalho, a fim de promover ações de prevenção, promoção de saúde para os servidores da UFC.".</t>
  </si>
  <si>
    <t>A inclusão foi realizada no lugar do texto anterior "Instituir normativos com critérios para designação de gestores na UFC, considerando formação nas temáticas de assédio moral e sexual, etarismo, igualdade de gênero e outras políticas afirmativas.".</t>
  </si>
  <si>
    <t>A inclusão foi realizada dada a importância do tema, é interessante uma ação específica voltada a essa questão.</t>
  </si>
  <si>
    <t>A inclusão foi realizada pois a PROGEP possui uma nova Divisão de Bem-estar que não possuia ações contempladas no PDI.</t>
  </si>
  <si>
    <t>A inclusão foi realizada para enfatizar a promoção de ações que complementem a formação do aluno.</t>
  </si>
  <si>
    <t>A inclusão foi realizada para implementar uma cultura de desenvolvimento e inovação pedagógica no ensino superior.</t>
  </si>
  <si>
    <t>A inclusão foi realizada devido a Ação Estratégica prevista no Regimento do Colégio de Estudos Avançados.</t>
  </si>
  <si>
    <t>A inclusão foi realizada a partir da reativação da Coordenadoria de Articulação entre a Universidade e a Escola Básica (COART), as atividades dos programas PACCE e PRECE retornam à EIDEIA.</t>
  </si>
  <si>
    <t>A inclusão foi realizada devido ao desmembramento da Ação Estratégica "Implantar o plano de Manutenção e Operação Predial e de Equipamentos.".</t>
  </si>
  <si>
    <t>A inclusão foi realizada devido a necessidade de ajustes no texto da Ação Estratégica "Aprimorar o módulo Secretaria Apoio ao Estudante do Si3, consolidando as funcionalidades já existentes e desenvolvendo novas funcionalidades em parceria com a Superintendência de Tecnologia da Informação.".</t>
  </si>
  <si>
    <t>A inclusão foi realizada devido a necessidade de ajustes no texto da Ação Estratégica "Avaliar as ações da assistência estudantil (capital e interior), por meio de metodologia pré-definida.".</t>
  </si>
  <si>
    <t>A inclusão foi realizada devido a necessidade de ajustes no texto da Ação Estratégica "Criar um canal com os egressos da assistência estudantil, para fins de apoio aos assistidos e troca de vivências.".</t>
  </si>
  <si>
    <t>A inclusão foi realizada devido a necessidade de ajustes no texto da Ação Estratégica "Desenvolver redes sociais específicas para os restaurantes universitários dos campi do interior, com publicações acessíveis para as pessoas com deficiência.".</t>
  </si>
  <si>
    <t>A inclusão foi realizada devido a necessidade de ajustes no texto da Ação Estratégica "Fortalecer e ampliar a Comunicação Social da Pró-Reitoria de Assusntos Estudantis, mediante a qualificação do sítio institucional, das redes sociais e outros recursos,  em parceria com a Comunicação e Marketing da UFC." para incluir o nome atualizado da pró-reitoria.</t>
  </si>
  <si>
    <t>A inclusão foi realizada devido a necessidade de ajustes no texto da Ação Estratégica "Implementar um módulo integrado no SI3 que permita gerenciar e acompanhar o ingresso, a matrícula, o trancamento, a saída, a situação acadêmica e os atendimentos a estudantes com deficiência realizados pela Secretaria de Acessibilidade, em parceria com a Superintendência de Tecnologia da Informação." para incluir os estudantes com transtornos de aprendizagem atendidos pela Secretaria de Acessibilidade.</t>
  </si>
  <si>
    <t>A inclusão foi realizada devido a necessidade de ajustes no texto da Ação Estratégica "Reestruturar a pró-reitoria de assuntos estudantis, contemplando a função do pró-reitor adjunto e a ampliação das equipes nos campi de Fortaleza e dos interiores." para incluir o nome atualizado da pró-reitoria.</t>
  </si>
  <si>
    <t>A inclusão foi realizada devido a necessidade de ajustes no texto da Ação Estratégica "Contribuir para o acesso e a participação das pessoas com deficiência na produção científica,  comunicação, esporte, cultura e arte na UFC.".</t>
  </si>
  <si>
    <t>A inclusão foi realizada devido a necessidade de ajustes no texto da Ação Estratégica "Contribuir para o atendimento a estudantes público da educação especial em suas demandas específicas (UFC INCLUI, PRAE,PROGRAD)".</t>
  </si>
  <si>
    <t>A inclusão foi realizada devido a necessidade de ajustes no texto da Ação Estratégica "Institucionalizar projetos de extensão que envolvam temáticas relacionadas à acessibilidade e inclusão de pessoas com deficiência na Universidade, em parceria com a Secretaria de Acessibilidade e Pró-Reitoria de Extensão.".</t>
  </si>
  <si>
    <t>A inclusão foi realizada devido a necessidade de ajustes no texto da Ação Estratégica "Instituir Programa de Tutoria, a fim de auxiliar os estudantes recém - ingressos, com deficiência e/ou residentes, em parceria com as Unidades Acadêmicas e com a Secretaria de Acessibilidade.".</t>
  </si>
  <si>
    <t>A inclusão foi realizada devido a necessidade de ajustes no texto da Ação Estratégica "Realizar campanhas para informar a comunidade universitária sobre acessibilidade e inclusão no Ensino Superior e estimular uma cultura inclusiva na UFC, em parceria com a Comunição e Marketing da UFC.".</t>
  </si>
  <si>
    <t>A inclusão foi realizada considerando que a cada ano há um aumento no número de estudantes surdos na UFC, faz necessário incluir esta ação a fim de garantir a acessibilidade linguística para a comunidade surda na UFC.</t>
  </si>
  <si>
    <t>A inclusão foi realizada para ampliar o desenvolvimento de pesquisas na UFC relacionadas à acessibilidade e inclusão de pessoas com deficiência e/ou com transtornos de aprendizagem na Universidade.</t>
  </si>
  <si>
    <t>A inclusão foi realizada para colaborar para a divulgação de projetos que envolvam temáticas relacionadas à acessibilidade e inclusão de pessoas com deficiência e/ou com transtorno de aprendizagem na Universidade.</t>
  </si>
  <si>
    <t>A inclusão foi realizada para garantir acessibilidade tecnológica nos laboratórios de informática da UFC.</t>
  </si>
  <si>
    <t>A inclusão foi realizada devido a necessidade de estimular uma cultura inclusiva na UFC.</t>
  </si>
  <si>
    <t>A inclusão foi realizada devido a necessidade de capilarizar os serviços da PRAE e facilitar o acesso e a aproximação dos estudantes.</t>
  </si>
  <si>
    <t>A inclusão foi realizada devido a necessidade de firmar parcerias para a constinuidade e o desenvolvimento do Projeto Aula Base.</t>
  </si>
  <si>
    <t>A inclusão foi realizada devido a necessidade de ajustes no texto da Ação Estratégica "Implementar o serviço de atendimento nutricional e promoção à saúde, com ênfase ao atendimento clínico dos beneficiários da pró-reitoria de assuntos estudantis, bem como planejamento, elaboração e promoção de ações coletivas de educação alimentar e nutricional." para incluir o nome atualizado da pró-reitoria.</t>
  </si>
  <si>
    <t>A inclusão foi realizada devido a necessidade de ajustes no texto da Ação Estratégica "Mapear espaços de equipamentos voltados para a saúde e autocuidado e articular implantação de áreas de convivência, lazer e descanso, em parceria com a Superintendência de Infraestrutura.".</t>
  </si>
  <si>
    <t>A inclusão foi realizada pois foi verificada a necessidade de ajustes no texto da Ação Estratégica "Ofertar atividades físicas para estudantes PCDs, com atenção a melhor acessibilidade para a área Despotiva,  no que se refere ao atendimento, o acesso e a inclusão de pessoas com deficiência, inclusive no que diz respeito a recursos tecnológicos, em parceria com a Secretaria de Acessibilidade.".</t>
  </si>
  <si>
    <t>A exclusão foi realizada por tratar-se de uma atividade, e não de uma Ação Estratégica, sendo contemplada pela nova Ação Estratégica:
"Atender, apoiar e acompanhar as formações e desenvolvimento profissional dos servidores (docentes e técnico-administrativos) estáveis e em estágio probatório no âmbito das unidades acadêmicas.".</t>
  </si>
  <si>
    <t>A exclusão foi realizada para ajuste textual, sendo incluída a Ação Estratégica:
"Colaborar com a criação de novos cursos de pós-graduação levando em consideração temas complexos e demandas atuais da sociedade."</t>
  </si>
  <si>
    <t>Colaborar com a criação de novos cursos de pós-graduação levando em consideração temas complexos e demandas atuais da sociedade.</t>
  </si>
  <si>
    <t>A inclusão foi realizada devido a necessidade de ajustes no texto da Ação Estratégica "Subsidiar a criação de novos cursos de pós-graduaçõao levando em consideração temas complexos e demandas atuais da sociedade."</t>
  </si>
  <si>
    <t>A inclusão foi realizada devido a ampliação de ação prevista anteriormente, "Ampliar a visibilidade dos eventos culturais da Secretaria de Cultura da UFC e seus respectivos equipamentos culturais, através de ações estratégicas de divulgação e promoção cultural", que tratava de uma atividade específica nos campi do interior.</t>
  </si>
  <si>
    <t>A inclusão foi realizada devido a ampliação de ação prevista, "Normatização dos processos de empréstimos de materiais, pedidos de pautas nos equipamentos culturais e solicitações de divulgação", com a finalidade de que várias atividades de promoção e difusão possam derivar desta.</t>
  </si>
  <si>
    <t>A inclusão foi realizada devido a necessidade de trazer o aspectos como inclusão com ações afirmativas para dentro do planejamento. A ação anterior era "Capacitar, em articulação com a Secretaria de Acessibilidade UFC Inclui, servidores e discentes que atuam na Secult UFC, equipamentos culturais e projetos do PPCA.".</t>
  </si>
  <si>
    <t>A inclusão foi realizada pois deriva da necessidade da Universidade se fazer presente dentro da sociedade de forma mais ativa. A ação anterior era "Criar uma Maratona Cultural da UFC com ampla programação nos diversos espaços da Universidade, envolvendo os bolsistas do PPCA, equipamentos culturais, ex-alunos e a comunidade acadêmica como um todo em uma grande mostra artístico-cultural".</t>
  </si>
  <si>
    <t>A inclusão foi realizada para trabalhar o aspecto da acessibilidade no âmbito cultura, que extrapola o conceito de acessibilidade física. A ação anterior era "Desenvolver o projeto "Sarau no Bosque", com apresentações artísticas abertas à comunidade acadêmica no Centro de Humanidades I da UFC".</t>
  </si>
  <si>
    <t>A inclusão foi realizada para buscar somar forças com outras instituições das mais diversas esferas com objetivo de entregar mais valor para a sociedade. A ação anterior era "Desenvolver um projeto para estimular o conhecimento e a usufruição dos equipamentos culturais da UFC por parte dos discentes e servidores".</t>
  </si>
  <si>
    <t>A inclusão foi realizada para buscar o desenvolvimento tomando por base a estruturação das unidades. A ação anterior era "Desenvolver um plano de endomarketing visando a integração dos(as) servidores(as), terceirizados e bolsistas através da realização de ações conjuntas de bem-estar e valorização das equipes.".</t>
  </si>
  <si>
    <t>A inclusão foi realizada devido a alteração de programa da ação, além da alteração na redação e abrangência. A ação anterior era "Formar uma rede de integração entre os espaços culturais, coleções e acervos da UFC"</t>
  </si>
  <si>
    <t>A inclusão foi realizada pois deriva da necessidade da universidade buscar recursos em outros órgãos e entidades da administração direta e indireta para financiar projetos para a comunidade, uma vez que há limitações no orçamento da universidade. A ação anterior era "Criar o Núcleo de Produção Cultural com o objetivo de oferecer suporte para o desenvolvimento de projetos culturais e captação de recursos, bem como na capacitação de agentes culturais (servidores, alunos e egressos da UFC)".</t>
  </si>
  <si>
    <t>A inclusão foi realizada a partir das diretrizes da nova gestão. A ação anterior era "Instituir o Plano de Cultura da UFC".</t>
  </si>
  <si>
    <t>A inclusão foi realizada devido a alteração na redação e abrangência de ação anteriormente proposta. A ação anterior era "Difundir no Repositório Institucional a coleção Boletins da UFC".</t>
  </si>
  <si>
    <t>A inclusão foi realizada a partir das diretrizes da nova gestão. A ação anterior era "Difundir no Repositório Institucional o acervo do Laboratório fotográfico da UFC".</t>
  </si>
  <si>
    <t>A inclusão foi realizada devido a necessidade latente para a preservação da memória institucional. A ação anterior era "Levantar e mapear os acervos e coleções da UFC".</t>
  </si>
  <si>
    <t>A inclusão foi realizada devido a alteração de redação de ação anteriormente prevista. A ação anterior era "Consolidar a Rede de Espaços de Memória da UFC, fortalecendo uma interlocução com os diversos setores da UFC".</t>
  </si>
  <si>
    <t>A inclusão foi realizada devido a alteração na redação e abrangência de ação anteriormente proposta. A ação anterior era "Desenvolver um programa de formação permanente de educação para o patrimônio e gestão de acervos voltado para servidores, terceirizados e estudantes".</t>
  </si>
  <si>
    <t>A inclusão foi realizada a partir das diretrizes da nova gestão. A ação anterior era "Levantar e mapear as necessidades de T.I., E.P.I.s e de pessoal dos setores detentores de acervos e coleções".</t>
  </si>
  <si>
    <t>Recompor e orientar atividades da Câmara de Extensão para discutir e apoiar questões estruturais de impacto no desenvolvimento das atividades extensionistas.</t>
  </si>
  <si>
    <t>A inclusão foi realizada devido a alteração textual da Ação Estratégica "Implementar plano anual de capacitação sobre planejamento, cadastramento e execução de ações de extensão para as equipes extensionistas.".
Necessidade de adequação semântica da palavra capacitação para melhor relação entre as PREX e os extensionistas de forma sinérgica e a fim de potencializar as relações e atividade, bem como a compreensão conceitual sobre a extensão universitária e o processo de curricularização.</t>
  </si>
  <si>
    <t>Implementar e executar o plano anual de formação sobre extensão universitária com extensionistas e comunidades de saberes.</t>
  </si>
  <si>
    <t>Identificar as necessidades específicas dos usuários e as funcionalidades essenciais para o pleno funcionamento do módulo de estágios no SIGAA e repassá-las à STI para o adequado ajuste e atendimento à demanda da comunidade acadêmica.</t>
  </si>
  <si>
    <t>Fortalecer a inteligência de dados em saúde e segurança no trabalho, a fim de promover ações de prevenção e promoção de saúde para os servidores da UFC.</t>
  </si>
  <si>
    <t>A inclusão foi realizada pois as iniciativas de formação e desenvolvimento dos servidores precisam abranger não somente aqueles em estágio probatório, mas também os servidores com mais tempo na universidade.
A ação anterior era "Atender, apoiar e acompanhar as formações e desenvolvimento profissional dos servidores (docentes e técnicos administrativos) no âmbito das unidades acadêmicas.".</t>
  </si>
  <si>
    <t>A inclusão foi realizada para enfatizar a promoção de formações que contribuam efetivamente para melhorar a atuação dos servidores em seu ambiente de trabalho.
A ação anterior era "Articular parcerias com a Pró-reitoria de Gestão de Pessoas (PROGEP) em projetos de formação continuada visando a integração das práticas formativas para os servidores (docentes e técnicos administrativos) e maior alcance dessas práticas na academia.".</t>
  </si>
  <si>
    <t>Realizar atividades para articular a graduação e a pós-graduação, visando à complementação da formação discente.</t>
  </si>
  <si>
    <t>Descentralizar os serviços da PRAE pelos campi da UFC.</t>
  </si>
  <si>
    <t>A exclusão foi realizada para ajuste textual, sendo incluída a Ação Estratégica:
"Estabelecer, com os setores responsáveis pelo apoio de âmbito normativo da UFC, um fluxo de informações para otimizar a formalização das parcerias dos projetos acadêmicos de Extensão, como meio de proporcionar maior suporte aos extensionistas.".</t>
  </si>
  <si>
    <t>Estabelecer, com os setores responsáveis pelo apoio de âmbito normativo da UFC, um fluxo de informações para otimizar a formalização das parcerias dos projetos acadêmicos de Extensão, como meio de proporcionar maior suporte aos extensionistas.</t>
  </si>
  <si>
    <t>A inclusão foi realizada para adequação do texto, o qual expressa mais adequadamente o escopo de atuação desta Pró-reitoria, passando, portanto, a nova redação "Estabelecer, com os setores responsáveis pelo apoio de âmbito normativo da UFC, um fluxo de informações para otimizar a formalização das parcerias dos projetos acadêmicos de Extensão, como meio de proporcionar maior suporte aos extensionistas.".</t>
  </si>
  <si>
    <t>A exclusão foi relizada pois a Revista Extensão em Ação não se encontra mais sob responsabilidade da PREX.
As revistas de mesma natureza serão extintas, dando lugar a uma nova publicação mantida pela Comunicação institucional da UFC. Tal estratégia está definida no âmbito a administração superior, mas ainda em construção de sua operacionalidade, portanto, não é estratégico, viável nem exequível pela PREX a continuidade de tal ação estratégica.</t>
  </si>
  <si>
    <t>A exclusão foi realizada devido a transferência desta Ação Estratégica para o Programa "Fluxo acadêmico discente" da PROGRAD.</t>
  </si>
  <si>
    <t>A exclusão foi realizada devido a transferência desta Ação Estratégica para o Programa "Qualidade de vida no trabalho e inclusão" da PROGEP.</t>
  </si>
  <si>
    <t>A inclusão foi realizada devido a alteração textual, juntando as seguintes Ações:
- Promover ambiente de interação com os principais agentes que integram o macroprocesso de contratações na UFC, incentivando a sensibilização dos gestores e o fluxo do conhecimento.
- Promover capacitações em parceria com a Pró-Reitoria de Gestão de Pessoas, com foco nos interlocutores de contratação da UFC, contemplando o fluxo processual de contratações e a elaboração de sua documentação, dentre outros.
- Realizar tutorias individualizadas, considerando as demandas específicas das unidades demandantes.
- Criar o "Portal de Compras da UFC", centralizando todas as informações relativas as aquisições de bens e serviços da UFC.</t>
  </si>
  <si>
    <t>A inclusão foi realizada devido a adequação textual. A ação anterior era "Promover capacitações aos servidores das unidades administrativas e acadêmicas, em parceria com a Pró-Reitoria de Gestão de Pessoas, sobre as temáticas de planejamento, orçamento e finanças, visando melhor interlocução, celeridade e melhoria contínua nas demandas institucionais envolvendo a Pró-Reitoria de Planejamento e Administração.".</t>
  </si>
  <si>
    <t>A inclusão foi realizada pois foi segregada da Ação Estratégica anterior:
"Vincular a alocação orçamentária ao planejamento estratégico da instituição, considerando, para investimentos, matriz de critérios técnicos para definição de prioridades."</t>
  </si>
  <si>
    <t>A inclusão foi realizada devido a adequação textual para segregar a temática de custos. A Ação Estratégica anterior era "Ampliar o projeto Painéis Estratégicos da UFC, contemplando a implementação de painel com informações referentes a contratos e à execução orçamentária, segregadas por unidade demandante, incluindo a disponibilização de indicadores de custos e compras.".</t>
  </si>
  <si>
    <t>A inclusão foi realizada devido a adequação textual para agregar a temática de custos. A Ação Estratégica anterior era "Estabelecer e implementar metodologia de apuração de custos no âmbito da UFC, contemplando a definição de uma equipe responsável pela gestão de custos.".</t>
  </si>
  <si>
    <t>A inclusão foi realizada devido a transferência da governança da ação estratégica da PRPPG para a PROINTER.</t>
  </si>
  <si>
    <t>A inclusão foi realizada devido a transferência da governança da ação estratégica da PROPLAD para a PROINTER.</t>
  </si>
  <si>
    <t>A inclusão foi realizada devido a criação da Coordenadoria de Projetos e Parcerias (Escritório de Projetos) da PROINTER.</t>
  </si>
  <si>
    <t>A inclusão foi realizada devido a participação da UFC no Programa Universidade +Engajadas e Coalizão pelo Impacto da Academia ICE.</t>
  </si>
  <si>
    <t>A inclusão foi realizada devido a transferência da governança da ação estratégica da EIDEIA para a PROGRAD.</t>
  </si>
  <si>
    <t>Implementar a Política de Valorização da Vida – Pró-Vida por meio da criação do Comitê Especial da Política de Valorização da Vida – Pró-Vida UFC, bem como de programas, projetos e ações de prevenção do suicídio.</t>
  </si>
  <si>
    <t>Criar mecanismos de monitoramento capazes de identificar e acompanhar estudantes em situação de grave sofrimento psíquico.</t>
  </si>
  <si>
    <t>Definir programas de formação e capacitação de profissionais de saúde e de educação a fim de desenvolverem as competências necessárias à prevenção, à identificação de evidências, ao diagnóstico e ao enfrentamento do suicídio e das lesões autoprovocadas.</t>
  </si>
  <si>
    <t>Estabelecer diretrizes para o monitoramento e o desenvolvimento de pesquisas sobre causas do suicídio, fatores de risco e outros determinantes associados.</t>
  </si>
  <si>
    <t>Promover abertura de canais de comunicação capazes de oferecer assistência psicoemocional, informações adequadas e avisos de alerta sobre situações de risco de ocorrência do suicídio.</t>
  </si>
  <si>
    <t>Ampliar e aprimorar a oferta de recursos informacionais.</t>
  </si>
  <si>
    <t>Aperfeiçoar espaços de convivência, estudo e leitura nas bibliotecas com a aquisição de equipamentos acessíveis e ergonômicos.</t>
  </si>
  <si>
    <t>Aprimorar as técnicas de realização do inventário do Sistema de Bibliotecas.</t>
  </si>
  <si>
    <t>Criar uma ferramenta de disseminação dos serviços, produtos e recursos da universidade, incluindo a curadoria de temas de interesse da comunidade acadêmica.</t>
  </si>
  <si>
    <t>Desenvolver e implantar o fluxo de autodepósito para submissão dos documentos no Repositório Institucional.</t>
  </si>
  <si>
    <t>Dotar as bibliotecas de mecanismos de segurança e preservação dos acervos.</t>
  </si>
  <si>
    <t>Implantar o laboratório de conservação e restauração.</t>
  </si>
  <si>
    <t>Implantar um Repositório de Dados de Pesquisa e sua política de funcionamento.</t>
  </si>
  <si>
    <t>Implantar uma rede de educação de usuários, objetivando a melhoria contínua da produção científica.</t>
  </si>
  <si>
    <t>Atualizar a Política de Indexação do Sistema de Bibliotecas.</t>
  </si>
  <si>
    <t>Criar uma Política Institucional de Preservação Digital.</t>
  </si>
  <si>
    <t>Difundir no Repositório Institucional a coleção Boletins da UFC.</t>
  </si>
  <si>
    <t>Difundir no Repositório Institucional o acervo do Laboratório fotográfico da UFC.</t>
  </si>
  <si>
    <t>Levantar e mapear os acervos e coleções da UFC.</t>
  </si>
  <si>
    <t>Consolidar a Rede de Espaços de Memória da UFC, fortalecendo uma interlocução com os diversos setores da UFC.</t>
  </si>
  <si>
    <t>Desenvolver um programa de formação permanente de educação para o patrimônio e gestão de acervos voltado para servidores, terceirizados e estudantes.</t>
  </si>
  <si>
    <t>Levantar e mapear as necessidades de T.I., E.P.I.s e de pessoal dos setores detentores de acervos e coleções.</t>
  </si>
  <si>
    <t>Fomentar a atualização dos itens obrigatórios da Transparência Ativa e da Política de Dados Abertos por parte das unidades acadêmicas e administrativas.</t>
  </si>
  <si>
    <t>Desenvolver redes sociais específicas para os restaurantes universitários dos campi do interior, com publicações acessíveis para as pessoas com deficiência.</t>
  </si>
  <si>
    <t>Institucionalizar projeto de revitalização e manutenção periódicas das Residências Universitárias.</t>
  </si>
  <si>
    <t>Consolidar o Restaurante Universitário como um espaço de realização e divulgação de estudos e pesquisas relacionadas ao setor e à área da nutrição, ratificando-o como um ambiente de desenvolvimento de pesquisas de ensino e extensão, além de local de recepção de estágios para estudantes de graduação na área de alimentação e nutrição, promovendo a interdisciplinaridade técnico-científica.</t>
  </si>
  <si>
    <t>Promover e fortalecer ações de socialização dos estudantes (Jogos da UFC, MOSTRA DE ARTES PRAE e ENCONTROS PRAE).</t>
  </si>
  <si>
    <t>Regulamentar o serviço do Restaurante Universitário, com uniformização dos padrões de atendimento e criação de soluções para as demandas excepcionais.</t>
  </si>
  <si>
    <t>Contribuir para o atendimento a estudantes público da educação especial em suas demandas específicas (UFC INCLUI, PRAE,PROGRAD).</t>
  </si>
  <si>
    <t>Ampliar a participação estudantil nos Jogos da UFC na capital e interior.</t>
  </si>
  <si>
    <t>Implementar o serviço de atendimento nutricional e promoção à saúde, com ênfase ao atendimento clínico dos beneficiários da pró-reitoria de assuntos estudantis, bem como planejamento, elaboração e promoção de ações coletivas de educação alimentar e nutricional.</t>
  </si>
  <si>
    <t>Criar um Conselho Consultivo formado por coordenadores de ações de extensão para discutir e apoiar questões estruturais de impacto no desenvolvimento das atividades extensionistas.</t>
  </si>
  <si>
    <t>Ampliar a atuação da Agência de Estágios, proporcionando o aumento da quantidade de convênios para fins de estágios.</t>
  </si>
  <si>
    <t>Capacitar a comunidade extensionista para a formalização das ações de extensão e respectivas parcerias, ressaltando o papel da extensão universitária como atividade determinante e de resultados positivos na transformação social.</t>
  </si>
  <si>
    <t>Fortalecer a atuação do CEMUFC na atenção à saúde e qualidade de vida dos estudantes da universidade, por meio de ações de saúde, no âmbito individual e coletivo, que abrangem a promoção e a proteção da saúde, a prevenção de agravos, o diagnóstico, o tratamento, a reabilitação, a redução de danos e a manutenção da saúde, em conjunto com a Pró-Reitoria de Assuntos Estudantis.</t>
  </si>
  <si>
    <t>Consolidar o Condomínio de Empreendedorismo e Inovação (CEI UFC) enquanto hub de referência regional, com a utilização de espaços de coworking, incubação de negócios e de makers spaces (modelagem e prototipagem de produtos), com a implantação de biblioteca sobre empreendedorismo e inovação e com a organização de encontros entre atores do ecossistema de empreendedorismo.</t>
  </si>
  <si>
    <t>Estruturar trilhas complementares aos cursos de graduação e estimular a realização de Trabalhos de Conclusão de Cursos (TCCs) sobre modelagem de negócios de forma a conceder certificados para estudantes como “formação transversal em empreendedorismo e inovação” (ex: adaptação do “minor” de universidades norte-americanas, porém com gestão e emissão de certificado realizadas em nível de pró-reitoria ou órgão equivalente).</t>
  </si>
  <si>
    <t>Formar servidores docentes e TAEs na temática de empreendedorismo em parceria com a Pró-Reitoria de Gestão de Pessoas.</t>
  </si>
  <si>
    <t>Criar, em parceria com a PROINTER, indicadores para avaliar a situação da internacionalização nas unidades acadêmicas da UFC e planejar ações para cada estrato.</t>
  </si>
  <si>
    <t>Estabelecer acordos de dupla titulação (Pós-Graduação) com instituições com as quais a UFC tem parceria consolidada.</t>
  </si>
  <si>
    <t>Fomentar a internacionalização na América Latina através da atração de estudantes e jovens doutores para Programas de Pós-Graduação na UFC.</t>
  </si>
  <si>
    <t>Ampliar a captação de recém-doutores estrangeiros para atuar em Programas de Pós-Graduação.</t>
  </si>
  <si>
    <t>Propiciar formação bilíngue para servidores envolvidos em pesquisa e em secretarias de Pós-Graduação.</t>
  </si>
  <si>
    <t>Articular, em parceria com a Gestão de Pessoas, a flexibilização da carga horária didática anual para fomentar mobilidade internacional de docentes (de curta duração).</t>
  </si>
  <si>
    <t>Reestruturar a Imprensa Universitária, considerando as atividades da antiga Editora da UFC.</t>
  </si>
  <si>
    <t>Criar premiações institucionais para pesquisadores de destaque a ser realizado durante os Encontros Universitários.</t>
  </si>
  <si>
    <t>Promover a interlocução entre os programas de pós-graduação e a gestão, a fim de alinhar pesquisas desenvolvidas por servidores cursando pós-graduação com as demandas/problemas da UFC.</t>
  </si>
  <si>
    <t>Promover ações visando a ampliar e melhorar infraestrutura de pesquisa e a capacitação de pessoal para laboratórios multiusuários.</t>
  </si>
  <si>
    <t>Refinar dados existentes nos Painéis Estratégicos da UFC para possibilitar a visibilidade das pesquisas na UFC.</t>
  </si>
  <si>
    <t>Articular com a Pró-Reitoria de Planejamento e Administração a criação de um fundo para publicações em open access.</t>
  </si>
  <si>
    <t>Promover encontros anuais com pesquisadores da UFC (capital e interior) para a troca de experiência e mentoria em temas estratégicos para o ensino de pós-graduação, pesquisa e inovação.</t>
  </si>
  <si>
    <t>Desenvolver política institucional para laboratórios multiusuários.</t>
  </si>
  <si>
    <t>Fortalecer o papel dos Interlocutores de Governança (IG's).</t>
  </si>
  <si>
    <t>Implantar um sistema de acompanhamento sistemático para a Gestão de Riscos.</t>
  </si>
  <si>
    <t>Ampliar a visibilidade dos eventos culturais da Secretaria de Cultura da UFC e seus respectivos equipamentos culturais, através de ações estratégicas de divulgação e promoção cultural.</t>
  </si>
  <si>
    <t>Normatização dos processos de empréstimos de materiais, pedidos de pautas nos equipamentos culturais e solicitações de divulgação.</t>
  </si>
  <si>
    <t>Desenvolver um projeto para estimular o conhecimento e a usufruição dos equipamentos culturais da UFC por parte dos  discentes e servidores.</t>
  </si>
  <si>
    <t>Realizar anualmente uma exposição no Museu de Arte da UFC com enfoque no trabalho artístico dos alunos da Instituição.</t>
  </si>
  <si>
    <t>Formar uma rede de integração entre os espaços culturais, coleções e acervos da UFC.</t>
  </si>
  <si>
    <t>Criar o Núcleo de Produção Cultural com o objetivo de oferecer suporte para o desenvolvimento de projetos culturais e captação de recursos, bem como na capacitação de agentes culturais (servidores, alunos e egressos da UFC).</t>
  </si>
  <si>
    <t>Instituir o Plano de Cultura da UFC.</t>
  </si>
  <si>
    <t>Modernizar a infraestrutura de data center.</t>
  </si>
  <si>
    <t>Aprimorar e desenvolver novos módulos e recursos para o SI3 (SIGAA, SIPAC e SIGRH).</t>
  </si>
  <si>
    <t>Viabilizar tecnicamente a disponibilização de dados através do portal de dados abertos.</t>
  </si>
  <si>
    <t>Ampliar a geração de pautas positivas na UFC.</t>
  </si>
  <si>
    <t>Desenvolver o Projeto Agentes de Comunicação.</t>
  </si>
  <si>
    <t>Estruturar assessoria de imprensa e fortalecer relacionamento com a mídia.</t>
  </si>
  <si>
    <t>Fortalecer programa de bolsas para atrair estudantes da Comunicação para a equipe do UFC Informa.</t>
  </si>
  <si>
    <t>Implementar a padronização da identidade visual da UFC nos portais e materiais de comunicação.</t>
  </si>
  <si>
    <t>Implementar o projeto de media training para toda a comunidade da UFC.</t>
  </si>
  <si>
    <t>Implementar programa sobre animais abandonados incluindo ações de prevenção de abandono e cuidados em todos os campi da UFC.</t>
  </si>
  <si>
    <t>Iniciar cultivo de árvores nativas nas dependências da UFC - horto da UFC.</t>
  </si>
  <si>
    <t>Estabelecer parceria entre a academia e a gestão, incluindo a organização de um sistema que categorize as pesquisas na área ambiental, possibilitando a Universidade acompanhar os investimentos nesta área.</t>
  </si>
  <si>
    <t>A exclusão foi realizada para ajuste textual, sendo incluída a Ação Estratégica:
"Fortalecer as políticas de promoção de saúde, segurança e perícia, de acordo com o Siass.".</t>
  </si>
  <si>
    <t>A inclusão foi realizada devido a transferência da Ação Estratégica da PROINTER para PROGEP.</t>
  </si>
  <si>
    <t>Ampliar, manter e gerenciar os equipamentos multiusuários e instalações físicas de apoio a pesquisa e pós-graduação.</t>
  </si>
  <si>
    <t>A exclusão foi realizada para ajuste textual, sendo incluída a Ação Estratégica:
"Estabelecer um fluxo de trabalho colaborativo com a STI a fim de otimizar e viabilizar que as demandas de TI solicitadas para módulo de Estágios no SIGAA sejam atendidas adequadamente.".
Demanda correlata ao Programa 1 da PREX (Eficiência dos processos da extensão universitária da UFC), necessária outra estratégia prévia para viabilizar o atingimento dos objetivos da coordenadoria.</t>
  </si>
  <si>
    <t>A inclusão foi realizada devido a alteração textual da Ação Estratégica "Ampliar a atuação da Agência de Estágios, proporcionando o aumento da quantidade de estágios homologados ao longo do ano.".
Demanda correlata ao Programa 1 da PREX (Eficiência dos processos da extensão universitária da UFC), necessária outra estratégia prévia para viabilizar o atingimento dos objetivos da coordenadoria.</t>
  </si>
  <si>
    <t>Acompanhar, via sistema acadêmico, o cumprimento dos planos de estudos de estudantes que não conseguiram concluir o curso de graduação no tempo padrão.</t>
  </si>
  <si>
    <t>Promover articulação entre unidades acadêmicas, Escola Integrada de Desenvolvimento e Inovação Acadêmica (Eideia) e Instituto Universidade Virtual para a implantação de novas metodologias ativas de ensino, de aprendizagem e de avaliação nos currículos, incluindo práticas mediadas por Tecnologias de Informação e Comunicação (TICs).</t>
  </si>
  <si>
    <t>Sensibilizar e orientar os programas de pós-graduação nos processos administrativos, avaliação, planejamento estratégico e internacionalização com foco na melhoria dos resultados.</t>
  </si>
  <si>
    <t>Articular com a gestão de pessoas critérios/políticas para contratação docente, levando em consideração as necessidades da pós-graduação.</t>
  </si>
  <si>
    <t>Articular parcerias com a Pró-reitoria de Gestão de Pessoas (Progep) em projetos de formação continuada visando a integração das práticas formativas para os servidores (docentes e técnicos administrativos) e maior alcance dessas práticas na academia.</t>
  </si>
  <si>
    <t>Promover atividades extracurriculares na graduação e pós-graduação para complementação da formação discente.</t>
  </si>
  <si>
    <t>Subsidiar a criação de novos cursos de pós-graduação levando em consideração temas complexos e demandas atuais da sociedade.</t>
  </si>
  <si>
    <t>Aprofundar a atuação do Programa de Articulação entre Graduação e Pós- Graduação (Propag) em toda a UFC, contemplando a participação do programa nos Encontros Universitários e a tutoria entre a graduação e a pós-graduação.</t>
  </si>
  <si>
    <t>Ampliar e especializar a equipe do Núcleo de Inovação Tecnológica (NIT), criando uma agência de inovação para apoio integral na gestão de projetos de inovação, juntamente às fundações de apoio e à Procuradoria Federal, prevendo, também, uma equipe especializada em contratos para fins de transferência de tecnologia e parcerias.</t>
  </si>
  <si>
    <t>Criar canal de captação de interesses de empresas pelas competências da UFC, estimulando P&amp;D com empresas e prevendo divisão de propriedade intelectual, visando ao compartilhamento e uso de espaços, licenciamento das tecnologias desenvolvidas e outras formas de parcerias, onde haja um repositório de bancos de dados de parceiros para possíveis ofertas ativas dos serviços técnico-especializados e outras competências da pesquisa da UFC.</t>
  </si>
  <si>
    <t>Criar perfis tecnológicos para oferta de tecnologias e prospecção de empresas para parcerias (rodadas de negócios no calendário das unidades acadêmicas e eventos) visando transferência de tecnologia (protegida ou não).</t>
  </si>
  <si>
    <t>Desenvolver sistema próprio e interconectado para gestão de projetos de inovação, visando à unificação de parcerias, atividades de empreendedorismo, gestão de propriedade intelectual e gestão de contratos de transferência de tecnologia.</t>
  </si>
  <si>
    <t>Disponibilizar informações de forma integrada sobre rol de pesquisadores, suas especialidades e produção, sobre ativos de propriedade intelectual, infraestrutura instalada nos laboratórios, entre outras, favorecendo a interação entre os agentes de ciência, tecnologia e inovação com organizações públicas e privadas, propiciando a geração de novos negócios, projetos e parcerias e realizando rodadas de negócios para dar dinamicidade a essa relação junto aos demais atores do ecossistema cearense e nacional.</t>
  </si>
  <si>
    <t>Desenvolver o marketing interno e externo especializado em inovação e empreendedorismo, a fim de promover as tecnologias e o conhecimento da UFC em pesquisa, atendendo ao Núcleo de Inovação Tecnológica (NIT) e aos demais ambientes promotores de inovação.</t>
  </si>
  <si>
    <t>Disseminar conceitos e práticas de propriedade intelectual na graduação e pós-graduação, por meio da inserção de disciplinas nos projetos pedagógicos dos cursos, da realização de eventos e, ainda, da descentralização das atividades-base do Núcleo de Inovação Tecnológica (NIT) para os campi do interior.</t>
  </si>
  <si>
    <t>Promover a articulação, de forma permanente, e eventos com agentes e instituições públicas e privadas do ecossistema de empreendedorismo e inovação do Ceará e do Brasil (ex.: Sistema S, órgãos do poder público, incubadoras, aceleradoras, hubs de inovação, investidores anjos, fundos &amp; bancos de investimento etc.) para incentivar ações empreendedoras interinstitucionais.</t>
  </si>
  <si>
    <t>Fortalecer a divulgação e a produção de conteúdo focado em empreendedorismo e inovação, em parceria com a Coordenadoria de Comunicação e Marketing, por meio da designação de equipe de comunicação dedicada ao Condomínio de Empreendedorismo e Inovação ou órgão diretamente relacionado (ex. futura Agência de Inovação e Empreendedorismo da UFC).</t>
  </si>
  <si>
    <t>Estruturar projetos de inovação aberta colaborativa em parceria com o Centro de Empreendedorismo (CEMP UFC) de forma a conectar demandas/desafios de empresas e instituições com ofertas de soluções propostas por membros da comunidade acadêmica (ex.: hackathons, cybercamps, bootcamps etc.), considerando também uso de recursos de leis de incentivo (ex.: Lei do Bem, Lei de Informática).</t>
  </si>
  <si>
    <t>Criar repositório de investidores (anjos, fundos de investimento, aceleradoras) e de agências/editais de fomento ao empreendedorismo inovador com o intuito de estruturar oportunidades de investimento para projetos de negócio da comunidade universitária.</t>
  </si>
  <si>
    <t>Organizar banco de dados e "vitrine de negócios" de forma integrada aos programas de outras instituições de fomento ao empreendedorismo de modo a facilitar a identificação de ações por entidade, por fase de maturidade do programa e por fase da esteira de desenvolvimento de negócios inovadores/startups/negócios de impacto socioambiental.</t>
  </si>
  <si>
    <t>Estruturar a gestão do conhecimento gerado no âmbito do ecossistema de empreendedorismo inovador da UFC, incluindo o uso de formações on-line abertas a serem disponibilizadas via ferramentas institucionais (ex.: UFC Play).</t>
  </si>
  <si>
    <t>Estruturar programa/edital de mobilidade acadêmica internacional e nacional vinculado ao empreendedorismo inovador em que estudantes possam ter vivências em programas e iniciativas de outras instituições de educação superior, tais como incubadoras, aceleradoras, parques tecnológicos, startups, spin-offs acadêmicas etc.</t>
  </si>
  <si>
    <t>Estruturar a Agência de Inovação &amp; Empreendedorismo da UFC, à luz das melhores práticas nacionais e internacionais, de forma a integrar organizacionalmente as diversas atribuições e expertises institucionais já existentes na Universidade que tocam a inovação e o empreendedorismo inovador.</t>
  </si>
  <si>
    <t>Fortalecer e promover, no âmbito da UFC, iniciativas, programas e estruturas organizacionais de fomento à formação de competências empreendedoras e à criação de empreendimentos inovadores (ex.: Inove Quixadá; CEMP; empresas juniores, Coordenadoria de Empreendedorismo; incubadora do Parque Tecnológico etc.).</t>
  </si>
  <si>
    <t>Institucionalizar a realização de “feira de empreendedorismo inovador” e “mostra de startups” para exposição de negócios inovadores/startups apoiadas pela UFC junto ao poder público e à iniciativa privada (ex.: Sistema S; órgãos de fomento, aceleradoras; hubs de inovação; investidores de risco etc.).</t>
  </si>
  <si>
    <t>Fortalecer o Programa de Bolsas Empreende UFC, voltado para o desenvolvimento de competências empreendedoras para discentes, técnico-administrativos e docentes, por meio de capacitação empreendedora e suporte à germinação e ao desenvolvimento de projetos de empreendimentos inovadores &amp; startups, incluindo negócios de base tecnológica, spin-offs acadêmicas e negócios de impacto socioambiental.</t>
  </si>
  <si>
    <t>Implementar transformação digital nas unidades administrativas e acadêmicas de forma a incorporar o uso de tecnologia e aprimorar os processos de trabalho.</t>
  </si>
  <si>
    <t>Mensurar a implementação de inovação nos processos das unidades administrativas e acadêmicas, garantindo que cada unidade estipule metas para inovação nos seus processos, desenvolvendo o espírito de inovação e criatividade nos servidores e garantindo atividades de inovação (incremental, em processos, em serviços, disruptiva etc.) como rotina das unidades.</t>
  </si>
  <si>
    <t>Incentivar o debate e desenvolver ações para promover boas práticas científicas, incluindo a elaboração, gestão e modos de compartilhamento dos dados de pesquisa em repositório institucional.</t>
  </si>
  <si>
    <t>Promover a mobilidade acadêmica (nacional e internacional) de estudantes e servidores, visando à melhoria no fluxo para qualificação.</t>
  </si>
  <si>
    <t>Criar um programa de apoio à pesquisa para docentes recém-ingressos (jovens pesquisadores).</t>
  </si>
  <si>
    <t>Redefinir a política editorial da UFC, tornando-a sustentável e competitiva em âmbito nacional e internacional, sobretudo no que diz respeito à visibilidade e atuações internacionais da Editora da UFC e dos periódicos.</t>
  </si>
  <si>
    <t>A exclusão foi realizada para ajuste textual e abrangência, sendo incluída a Ação Estratégica:
"Ampliar, manter e gerenciar os equipamentos multiusuários e instalações físicas de apoio a pesquisa e pós-graduação.".</t>
  </si>
  <si>
    <t>Articular com a gestão de pessoas critérios/políticas para contratação de corpo técnico para os laboratórios multiusuários, levando em consideração as necessidades da pesquisa e da pós-graduação.</t>
  </si>
  <si>
    <t>Fomentar a criação de uma rede de egressos de programas de intercâmbio internacional.</t>
  </si>
  <si>
    <t>Promover iniciativas que contribuam para implementar a curricularização da extensão na UFC em conjunto com as coordenações dos cursos de graduação e Pró-Reitoria de Graduação.</t>
  </si>
  <si>
    <t>Desenvolver plataformas de relatório final e emissão de certificados no SI3 em parceria com a Superintendência de Tecnologia da Informação.</t>
  </si>
  <si>
    <t>A inclusão foi realizada pela PROGRAD devido ao aumento do impacto social da pós-graduação.</t>
  </si>
  <si>
    <t>Captar recursos externos para o financiamento da extensão universitária, realizando articulações com entidades e órgãos públicos, agências de fomento (Secitece, Funcap), entidades do terceiro setor e empresas privadas, bem como incentivar a interveniência de fundação de apoio na gestão orçamentária das ações de extensão.</t>
  </si>
  <si>
    <t>Mapear as ações de extensão na modalidade prestação de serviços, que estão ativas e atuam junto ao parque tecnológico da UFC.</t>
  </si>
  <si>
    <t>Integrar o SIGAA-Extensão com as ferramentas do SIPAC-Proplad, visando a estabelecer um processo único para formalização de parcerias da extensão universitária.</t>
  </si>
  <si>
    <t>Realizar eventos periódicos sobre boas práticas de parcerias, juntamente com as fundações de apoio, coordenadores extensionistas, movimentos sociais e parceiros, visando a atender demandas sociais.</t>
  </si>
  <si>
    <t>Estabelecer uma política de fomento para toda comunidade acadêmica e incentivar a transversalidade da cultura.</t>
  </si>
  <si>
    <t>Implementar melhorias nos modelos de governança (acadêmica e gestão e governança pública), com base em campanhas, participação de gestores, informações de boa qualidade, estabelecimento de metas, elaboração de ações de melhoria, monitoramento das ações e de seus resultados.</t>
  </si>
  <si>
    <t>Criar índice integrado para a governança acadêmica na UFC, incluindo as áreas de ensino, pesquisa, extensão, inovação, empreendedorismo e internacionalização.</t>
  </si>
  <si>
    <t>Ampliar o escopo da gestão de riscos na UFC, por meio da identificação dos processos relevantes e do aprimoramento da metodologia de classificação dos processos prioritários e críticos, a partir da cadeia de valor, do mapa estratégico e do Índice Integrado de Gestão e Governança Públicas (IGG).</t>
  </si>
  <si>
    <t>Criar painel estratégico da Comunicação, a fim de dar transparência às ações da comunicação e repercussão do trabalho realizado.</t>
  </si>
  <si>
    <t>A exclusão foi realizada por não se adequar à visão da nova gestão.</t>
  </si>
  <si>
    <t>Desenvolver/implantar mecanismos para monitoramento de disponibilidade e desempenho para sítios, sistemas e ativos institucionais.</t>
  </si>
  <si>
    <t>Aprimorar e desenvolver novos recursos e funcionalidades para portais e sítios.</t>
  </si>
  <si>
    <t>Aprimorar gestão de respostas a incidentes de segurança da informação.</t>
  </si>
  <si>
    <t>Modernizar e ampliar a rede interna e a internet.</t>
  </si>
  <si>
    <t>Realizar melhorias e ampliação do serviço de correio eletrônico e nuvem computacional.</t>
  </si>
  <si>
    <t>Aperfeiçoar os sistemas de informação e comunicação da biblioteca, visando a garantir a otimização e acessibilidade nos processos de recuperação informacional.</t>
  </si>
  <si>
    <t>Aprimorar a acessibilidade do sistema de bibliotecas da UFC por meio de melhorias de infraestrutura, de capacitação dos servidores e de tecnologias assistivas, em parceria com a Superintendência de Infraestrutura, a Secretaria de Acessibilidade e a Pró-Reitoria de Gestão de Pessoas.</t>
  </si>
  <si>
    <t>Criar uma política institucional de ciência aberta.</t>
  </si>
  <si>
    <t>Criar uma política institucional de ética e integridade científica.</t>
  </si>
  <si>
    <t>Desenvolver uma política de preservação para os acervos físicos e digitais.</t>
  </si>
  <si>
    <t>Digitalizar o acervo físico de TCCs, teses e dissertações, em formato acessível (PDF-A), produzidos nos cursos e/ou programas da UFC, garantido sua disponibilização no repositório institucional.</t>
  </si>
  <si>
    <t>Estabelecer diretrizes para monitoramento da atualização das bibliografias básicas e complementares dos cursos de graduação, com o intuito de aperfeiçoar e desenvolver novas estratégias ou mecanismos para o processo de avaliação dos cursos.</t>
  </si>
  <si>
    <t>Criar a política de segurança da informação para o sistema de bibliotecas.</t>
  </si>
  <si>
    <t>Atualizar a Política de Desenvolvimento de Coleções do sistema de bibliotecas.</t>
  </si>
  <si>
    <t>Consolidar a infraestrutura física necessária para a implantação do wi-fi institucional em alinhamento com a STI.</t>
  </si>
  <si>
    <t>Desenvolver uma plataforma de acompanhamento informatizado dos projetos e das obras da instituição, com a criação de um canal de comunicação com a comunidade acadêmica, visando a apresentar relatórios atualizados, assim como orientações gerais de processos que digam respeito às obras dentro da universidade.</t>
  </si>
  <si>
    <t>Implantar o Building Information Modeling nos processos de elaboração de projetos, orçamento e manutenção, visando a ampliar aspectos de compatibilização, colaboração e de precisão das informações de projetos, quantitativos e acompanhamento de obra.</t>
  </si>
  <si>
    <t>Melhorar a segurança e o combate a incêndio da universidade, prevendo a reestruturação das unidades envolvidas, em parceria com a Pró-Reitoria de Gestão de Pessoas.</t>
  </si>
  <si>
    <t>Implantar o planejamento de contratação e gerenciamento de contratos na UFC Infra, por meio da designação de uma equipe, com vistas à elaboração, acompanhamento e gerência de recursos de manutenção, obras e equipamentos.</t>
  </si>
  <si>
    <t>Implementar uma avaliação das obras entregues (pós-ocupação), a partir da criação e aplicação de metodologia avaliativa específica, a fim de identificar os sucessos e insucessos, contribuindo, assim, para a melhoria contínua.</t>
  </si>
  <si>
    <t>Realizar estudo de viabilidade para instalação de medidores de água, a fim de contribuir para um melhor monitoramento do consumo da universidade.</t>
  </si>
  <si>
    <t>Melhorar o serviço de transporte da universidade por meio de soluções no processo de contratação, atendendo as especificidades do setor público.</t>
  </si>
  <si>
    <t>Criar e implementar sistemática de análise e controle das áreas verdes da UFC por meio de geoprocessamento e instrumentos de diagnóstico acurado.</t>
  </si>
  <si>
    <t>Consolidar o Campus do Pici como parque ambiental por meio da implantação de projeto urbanístico e de design da informação.</t>
  </si>
  <si>
    <t>Implantar estação de tratamento de efluentes, na cabeceira do açude Santo Anastácio, em parceria com a prefeitura de Fortaleza.</t>
  </si>
  <si>
    <t>Realizar revitalização do açude Santo Anastácio.</t>
  </si>
  <si>
    <t>Realizar estudo de viabilidade técnico-econômica para minimização do conflito entre a rede elétrica e arborização do Campus do Pici.</t>
  </si>
  <si>
    <t>Fomentar ações que contemplem a Casa José de Alencar como área de interesse ambiental, por meio da implantação de projetos de design da informação e áreas de convivência.</t>
  </si>
  <si>
    <t>Capacitar os técnicos de laboratórios sobre a gestão de resíduos laboratoriais, em parceria com a Pró-Reitoria de Gestão de Pessoas.</t>
  </si>
  <si>
    <t>Elaborar e implementar o plano de logística sustentável da UFC, em parceria com a Pró-Reitoria de Planejamento e Administração e a Pró-Reitoria de Gestão de Pessoas, contemplando as diretrizes do plano de ação sustentável da Superintendência de Infraestrutura e Gestão Ambiental da UFC.</t>
  </si>
  <si>
    <t>Articular com a Administração Superior a implantação do arquivo central da UFC, contemplando o sistema de gerenciamento de arquivo para a universidade, em parceria com a Superintendência de Infraestrutura e Gestão Ambiental e Superintendência de Tecnologia da Informação.</t>
  </si>
  <si>
    <t>Criar ambiente de teste para a introdução de inovação na contratação de bens e serviços da UFC, visando economicidade e à melhoria no serviço prestado.</t>
  </si>
  <si>
    <t>Aperfeiçoar os instrumentos jurídicos para contratos fundacionais, visando à redução dos riscos da contratação em parceria com a Procuradoria Federal.</t>
  </si>
  <si>
    <t>Consolidar o Programa de Flexibilização de Jornada de Trabalho na UFC, por meio da implementação de políticas internas.</t>
  </si>
  <si>
    <t>A exclusão foi realizada para ajuste textual, sendo incluída a Ação Estratégica:
"Planejar e executar campanhas e formações para a comunidade universitária sobre acessibilidade e inclusão no Ensino Superior, mediante criação/apresentação de um calendário institucional, propostas de ações permanentes e melhoria no fluxo da comunicação interna da UFC, referente ao tema, em parceria com a Secretaria de Acessibilidade e a Secretaria de Comunicação e Marketing da UFC.".</t>
  </si>
  <si>
    <t>Criar e implementar metodologia do desdobramento da estratégia na UFC, alinhando os demais instrumentos estratégicos institucionais ao PDI e disseminando a gestão estratégica na UFC por meio de uma atuação mais próxima junto às unidades administrativas e acadêmicas.</t>
  </si>
  <si>
    <t>Aprimorar metodologia do Plano de Contratação Anual (PCA), a fim de promover maior transparência e melhor acompanhamento da execução do plano pelas unidades administrativas e acadêmicas.</t>
  </si>
  <si>
    <t>Atualizar os regulamentos internos (regulamentos, resoluções, portarias etc.) para o novo marco legal da ciência e tecnologia e nova lei das startups.</t>
  </si>
  <si>
    <t>Elaborar estratégia estruturada, de
médio e longo prazo, para aumentar a
arrecadação própria da UFC, contemplando
a arrecadação de recursos por meio
das concessões de espaços da UFC, a
desburocratização, a inovação, dentre outros.</t>
  </si>
  <si>
    <t>Reformar e modernizar as instalações do almoxarifado e patrimônio, em parceria com a Superintendência de Infraestrutura, a fim de garantir um ambiente adequado à realização das atividades do setor.</t>
  </si>
  <si>
    <t>Institucionalizar a Política de Gestão de Pessoas da UFC, fortalecendo as temáticas: Diversidade, Reconhecimento e Desenvolvimento de gestores.</t>
  </si>
  <si>
    <t>Desenvolver um mapa de acessibilidade da UFC 
(UFC INCLUI/PROGEP/STI/UFC INFRA).</t>
  </si>
  <si>
    <t>Promover reformas estruturais tornando as edificações acessíveis 
(UFC INCLUI/STI/UFC INFRA).</t>
  </si>
  <si>
    <t>Aperfeiçoar a linha de atuação Acolhida aos Recém-Ingressos do Programa de Iniciação Acadêmica, a fim de melhorar o acompanhamento dos assistidos.</t>
  </si>
  <si>
    <t>Ampliar infraestrutura física para a prática de atividades desportivas e físicas diversas nos campi da capital e interior, em parceria com o Instituto de Educação Física e Esporte e Superintendência de Infraestrutura.</t>
  </si>
  <si>
    <t>Ampliar o intercâmbio esportivo das seleções em nível local, estadual, nacional e internacional.</t>
  </si>
  <si>
    <t>Capacitar os beneficiários recém-ingressos do Programa de Iniciação Acadêmica e os residentes universitários em temáticas que promovam a qualidade de vida.</t>
  </si>
  <si>
    <t>Adequar e modernizar a infraestrutura física dos prédios dos restaurantes universitários, tornando-os ambientes seguros e confortáveis, além de promover a acessibilidade às pessoas com deficiência, em parceria com a Secretaria de Acessibilidade e a Superintendência de Infraestrutura e Gestão Ambiental.</t>
  </si>
  <si>
    <t>Criar espaços de democratização das políticas de assistência estudantil, a fim de fomentar a participação dos estudantes.</t>
  </si>
  <si>
    <t>Aperfeiçoar e ampliar cadastro único do estudante com informações mais detalhadas sobre seu perfil socioeconômico, em parceria com a Pró-Reitoria de Graduação e Superintendência de Tecnologia da Informação.</t>
  </si>
  <si>
    <t>Desenvolver o controle de acesso das residências por meio de soluções tecnológicas, em parceria com a Superintendência de Tecnologia da Informação, Superintendência de Infraestrutura e Pró-Reitoria de Relações Interinstitucionais.</t>
  </si>
  <si>
    <t>Desenvolver um aplicativo institucional com funcionalidades específicas do restaurante universitário, como consulta de saldo e extrato do cartão, consulta e avaliação do cardápio diário, em parceria com a Superintendência de Tecnologia da Informação.</t>
  </si>
  <si>
    <t>A exclusão foi realizada pois o CEMUFC passou a ser vinculado à Pró-Reitoria de Assistência Estudantil, sendo incluída a ação Estratégica:
"Reestruturar e integrar o serviço multiprofissional de saúde do estudante à Assistência Estudantil.",
no Programa "Qualidade de vida dos estudantes da graduação." do Objetivo Estratégico 11 "Contribuir para as condições necessárias à inclusão, à permanência e ao desenvolvimento dos discentes visando a uma formação de excelência.".</t>
  </si>
  <si>
    <t>Reestruturar e integrar o serviço multiprofissional de saúde do estudante à Assistência Estudantil.</t>
  </si>
  <si>
    <t>A inclusão foi realizada devido a transferência da ação da PROGEP para a PRAE, com ajuste no texto da ação Estratégica "Fortalecer a atuação do CEMUFC na atenção à saúde e qualidade de vida dos estudantes da universidade, por meio de ações de saúde, no âmbito individual e coletivo, que abrangem a promoção e a proteção da saúde, a prevenção de agravos, o diagnóstico, o tratamento, a reabilitação, a redução de danos e a manutenção da saúde, em conjunto com a Pró-Reitoria de Assuntos Estudantis.".</t>
  </si>
  <si>
    <t>O Programa "Pró-vida" foi transferido da PROGRAD para a PRAE, chamando-se "UFC Cuida" com apenas uma Ação Estratégica:
"Implementar o Programa Institucional de Promoção de Saúde Mental e de Prevenção de Suicídio (UFC Cuida), em parcerias com as unidades acadêmicas e administrativas da UFC.".</t>
  </si>
  <si>
    <t>A exclusão foi realizada para ajuste textual, sendo incluída a Ação Estratégica: 
"Criar um canal com os egressos da assistência estudantil, para fins de divulgação das políticas de assistência e seus benefícios na sua formação com troca de vivências.".</t>
  </si>
  <si>
    <t>Criar um canal com os egressos da assistência estudantil, para fins de divulgação das políticas de assistência e seus benefícios na sua formação com troca de vivências.</t>
  </si>
  <si>
    <t>A exclusão foi realizada devido a alteração de sua e abrangência, sendo incluída a Ação Estratégica:
"Descentralizar ações por meio do intercâmbio cultural da UFC nos diversos campi.".</t>
  </si>
  <si>
    <t>A exclusão foi realizada devido a alteração de sua abrangência, sendo incluída a Ação Estratégica:
"Estabelecer e fortalecer ações afirmativas na gestão e nas ações da Pró-Reitoria e dos equipamentos culturais.".</t>
  </si>
  <si>
    <t>A exclusão foi realizada devido a alteração de sua abrangência, sendo incluída a Ação Estratégica:
"Promover e ampliar as ações interinstitucionais com outros agentes de cultura em nível local, nacional e internacional.".</t>
  </si>
  <si>
    <r>
      <t xml:space="preserve">OBJETIVO ESTRATÉGICO
</t>
    </r>
    <r>
      <rPr>
        <b/>
        <sz val="11"/>
        <color theme="0"/>
        <rFont val="Calibri"/>
        <family val="2"/>
      </rPr>
      <t>(Objetivo constante no Mapa Estratégico que auxilia no alcance da visão 2027)</t>
    </r>
  </si>
  <si>
    <r>
      <rPr>
        <b/>
        <sz val="11"/>
        <color rgb="FFFFFF00"/>
        <rFont val="Calibri"/>
        <family val="2"/>
      </rPr>
      <t>PROGRAMA</t>
    </r>
    <r>
      <rPr>
        <b/>
        <sz val="11"/>
        <color theme="0"/>
        <rFont val="Calibri"/>
        <family val="2"/>
      </rPr>
      <t xml:space="preserve">
(Título do Programa)</t>
    </r>
  </si>
  <si>
    <r>
      <rPr>
        <b/>
        <sz val="11"/>
        <color rgb="FFFFFF00"/>
        <rFont val="Calibri"/>
        <family val="2"/>
      </rPr>
      <t>UNIDADE RESPONSÁVEL</t>
    </r>
    <r>
      <rPr>
        <b/>
        <sz val="11"/>
        <color theme="0"/>
        <rFont val="Calibri"/>
        <family val="2"/>
      </rPr>
      <t xml:space="preserve">
(Unidade responsável por monitorar os resultados do programa)</t>
    </r>
  </si>
  <si>
    <r>
      <rPr>
        <b/>
        <sz val="11"/>
        <color rgb="FFFFFF00"/>
        <rFont val="Calibri"/>
        <family val="2"/>
      </rPr>
      <t>DESCRIÇÃO DO PROGRAMA</t>
    </r>
    <r>
      <rPr>
        <b/>
        <sz val="11"/>
        <color theme="0"/>
        <rFont val="Calibri"/>
        <family val="2"/>
      </rPr>
      <t xml:space="preserve">
(Detalhamento do programa traçando seu objetivo específico)</t>
    </r>
  </si>
  <si>
    <r>
      <rPr>
        <b/>
        <sz val="11"/>
        <color rgb="FFFFFF00"/>
        <rFont val="Calibri"/>
        <family val="2"/>
      </rPr>
      <t>STATUS DO PROGRAMA</t>
    </r>
    <r>
      <rPr>
        <b/>
        <sz val="11"/>
        <color theme="0"/>
        <rFont val="Calibri"/>
        <family val="2"/>
      </rPr>
      <t xml:space="preserve">
(O programa, quando finalizado, contribuirá para o alcance do objetivo estratégico? Se sim, MANTER ; se não, EXCLUIR programa )</t>
    </r>
  </si>
  <si>
    <r>
      <rPr>
        <b/>
        <sz val="11"/>
        <color rgb="FFFFFF00"/>
        <rFont val="Calibri"/>
        <family val="2"/>
      </rPr>
      <t>JUSTIFICATIVA</t>
    </r>
    <r>
      <rPr>
        <b/>
        <sz val="11"/>
        <color theme="0"/>
        <rFont val="Calibri"/>
        <family val="2"/>
      </rPr>
      <t xml:space="preserve">
(Caso haja necessidade de EXCLUSÃO, por gentileza, justifique) </t>
    </r>
  </si>
  <si>
    <r>
      <rPr>
        <b/>
        <sz val="11"/>
        <color rgb="FFFFFF00"/>
        <rFont val="Calibri"/>
        <family val="2"/>
      </rPr>
      <t>INDICADOR</t>
    </r>
    <r>
      <rPr>
        <b/>
        <sz val="11"/>
        <color theme="0"/>
        <rFont val="Calibri"/>
        <family val="2"/>
      </rPr>
      <t xml:space="preserve">
(Título da métrica para cálculo dos resultados)
Caso haja MANUTEÇÃO do programa, por gentileza, aponte o indicador correlato. Caso haja EXCLUSÃO do programa,  escreva DESCONSIDERAR INDICADOR. </t>
    </r>
  </si>
  <si>
    <r>
      <rPr>
        <b/>
        <sz val="11"/>
        <color rgb="FFFFFF00"/>
        <rFont val="Calibri"/>
        <family val="2"/>
      </rPr>
      <t>VALIDADE DO INDICADOR</t>
    </r>
    <r>
      <rPr>
        <b/>
        <sz val="11"/>
        <color theme="0"/>
        <rFont val="Calibri"/>
        <family val="2"/>
      </rPr>
      <t xml:space="preserve">
(Os resultados do indicador permitem representar claramente a realidade que se deseja medir e modificar?)
Aponte se o indicador é VÁLIDO, INVÁLIDO  ou se foi EXCLUÍDO COM O PROGRAMA.</t>
    </r>
  </si>
  <si>
    <r>
      <rPr>
        <b/>
        <sz val="11"/>
        <color rgb="FFFFFF00"/>
        <rFont val="Calibri"/>
        <family val="2"/>
      </rPr>
      <t>JUSTIFICATIVA</t>
    </r>
    <r>
      <rPr>
        <b/>
        <sz val="11"/>
        <color theme="0"/>
        <rFont val="Calibri"/>
        <family val="2"/>
      </rPr>
      <t xml:space="preserve">
(Caso o indicador se apresente INVÁLIDO, por gentileza, justifique) </t>
    </r>
  </si>
  <si>
    <r>
      <t xml:space="preserve">DESCRIÇÃO INDICADOR
</t>
    </r>
    <r>
      <rPr>
        <b/>
        <sz val="11"/>
        <color theme="0"/>
        <rFont val="Calibri"/>
        <family val="2"/>
      </rPr>
      <t>(Detalhamento ou explicação sobre o indicadores VÁLIDOS )</t>
    </r>
  </si>
  <si>
    <r>
      <t xml:space="preserve">FÓRMULA DE CÁLCULO
</t>
    </r>
    <r>
      <rPr>
        <b/>
        <sz val="11"/>
        <color theme="0"/>
        <rFont val="Calibri"/>
        <family val="2"/>
      </rPr>
      <t>(Como calcular indicadores VÁLIDOS )</t>
    </r>
  </si>
  <si>
    <r>
      <t xml:space="preserve">MEDIDA
</t>
    </r>
    <r>
      <rPr>
        <b/>
        <sz val="11"/>
        <color theme="2"/>
        <rFont val="Calibri"/>
        <family val="2"/>
      </rPr>
      <t>(Unidade de medida do indicador)</t>
    </r>
  </si>
  <si>
    <r>
      <t xml:space="preserve">POLARIDADE
</t>
    </r>
    <r>
      <rPr>
        <b/>
        <sz val="11"/>
        <color theme="0"/>
        <rFont val="Calibri"/>
        <family val="2"/>
      </rPr>
      <t>(Leitura do progresso do indicador: quanto maior, melhor ou quanto menor, melhor)</t>
    </r>
  </si>
  <si>
    <r>
      <t xml:space="preserve">PERIODICIDADE DE APURAÇÃO
</t>
    </r>
    <r>
      <rPr>
        <b/>
        <sz val="11"/>
        <color theme="0"/>
        <rFont val="Calibri"/>
        <family val="2"/>
      </rPr>
      <t>(Frequência de medição de indicadores VÁLIDOS)</t>
    </r>
  </si>
  <si>
    <r>
      <t xml:space="preserve">FONTE DE DADOS
</t>
    </r>
    <r>
      <rPr>
        <b/>
        <sz val="11"/>
        <color theme="0"/>
        <rFont val="Calibri"/>
        <family val="2"/>
      </rPr>
      <t>(Local de disponibilização e comprovação das informações para  indicadores VÁLIDOS )</t>
    </r>
  </si>
  <si>
    <t>LINHA DE BASE
(Número de referência da meta)</t>
  </si>
  <si>
    <t>ANO DA LINHA DE BASE
(Ano de referência)</t>
  </si>
  <si>
    <t>META 2023</t>
  </si>
  <si>
    <t>META 2024</t>
  </si>
  <si>
    <t>META 2025</t>
  </si>
  <si>
    <t>META 2026</t>
  </si>
  <si>
    <t>META 2027</t>
  </si>
  <si>
    <t xml:space="preserve">JUSTIFICATIVA
(Caso haja alteração de metas,  por gentileza, justifique) </t>
  </si>
  <si>
    <t>OE6 Aprimorar a infraestrutura, os sistemas e a governança de TI na UFC.</t>
  </si>
  <si>
    <t>Contribuir para o aprimoramento da Governança de TI da UFC</t>
  </si>
  <si>
    <t xml:space="preserve">EXCLUIR PROGRAMA </t>
  </si>
  <si>
    <t>Alteração textual para incluir o termo "gestão", conforme solicitado por e-mail (31/10). Demais parâmetros foram mantidos.</t>
  </si>
  <si>
    <t>PORCENTAGEM DE AÇÕES DE APRIMORAMENTO DA GOVERNANÇA DE TI NA UFC CONCLUÍDAS.</t>
  </si>
  <si>
    <t>VÁLIDO</t>
  </si>
  <si>
    <t>NA</t>
  </si>
  <si>
    <t>(Nº de ações concluídas ÷ Nº de ações planejadas) *100</t>
  </si>
  <si>
    <t>percentual</t>
  </si>
  <si>
    <t>Maior, melhor</t>
  </si>
  <si>
    <t>Anual</t>
  </si>
  <si>
    <t>OE1 Aprimorar a formação discente</t>
  </si>
  <si>
    <t>Melhorar a formação discente por meio de programas, ações, projetos e cursos interdisciplinares
considerando as evidências e os problemas complexos da sociedade</t>
  </si>
  <si>
    <t>Alteração textual para incluir o termo "docente", conforme solicitado por e-mail (16/11). Demais parâmetros foram mantidos.</t>
  </si>
  <si>
    <t>PORCENTAGEM DE AÇÕES REALIZADAS</t>
  </si>
  <si>
    <t>(Nº de ações com atividades integralmente realizadas no programa Interdisciplinaridade na formação discente ÷ Nº de ações planejadas neste programa) *100</t>
  </si>
  <si>
    <t>OE12 Promover a valorização da vida por meio da implementação de políticas institucionais voltadas à saúde da comunidade universitária.</t>
  </si>
  <si>
    <t>Desenvolver ações de cuidados voltados para a saúde da comunidade universitária, incluindo ações para prevenção e monitoramento do suicídio, buscando a redução dos seus índices e criando indicadores voltados para o acompanhamento e a avaliação das medidas a serem executadas a partir da implantação da Política Institucional de Valorização da Vida – PRÓ-VIDA UFC.</t>
  </si>
  <si>
    <t>O Programa "Pró-vida" e suas Ações Estratégicas foram transferidos para a PRAE.</t>
  </si>
  <si>
    <t>Índice de suicídios na comunidade acadêmica da UFC</t>
  </si>
  <si>
    <t>(Nº de óbitos de discentes e servidores por suicídio / Nº total de discentes e servidores) * 100.</t>
  </si>
  <si>
    <t>Menor, melhor</t>
  </si>
  <si>
    <r>
      <rPr>
        <b/>
        <sz val="11"/>
        <color rgb="FFFFFF00"/>
        <rFont val="Calibri"/>
        <family val="2"/>
      </rPr>
      <t>STATUS DO PROGRAMA</t>
    </r>
    <r>
      <rPr>
        <b/>
        <sz val="11"/>
        <color theme="0"/>
        <rFont val="Calibri"/>
        <family val="2"/>
      </rPr>
      <t xml:space="preserve">
(O programa, quando finalizado, contribuirá para o alcance do objetivo estratégico? Se sim, MANTER ou INCLUIR programa)</t>
    </r>
  </si>
  <si>
    <r>
      <rPr>
        <b/>
        <sz val="11"/>
        <color rgb="FFFFFF00"/>
        <rFont val="Calibri"/>
        <family val="2"/>
      </rPr>
      <t>JUSTIFICATIVA</t>
    </r>
    <r>
      <rPr>
        <b/>
        <sz val="11"/>
        <color theme="0"/>
        <rFont val="Calibri"/>
        <family val="2"/>
      </rPr>
      <t xml:space="preserve">
(Caso haja necessidade de INCLUSÃO, por gentileza, justifique) </t>
    </r>
  </si>
  <si>
    <r>
      <rPr>
        <b/>
        <sz val="11"/>
        <color rgb="FFFFFF00"/>
        <rFont val="Calibri"/>
        <family val="2"/>
      </rPr>
      <t>INDICADOR</t>
    </r>
    <r>
      <rPr>
        <b/>
        <sz val="11"/>
        <color theme="0"/>
        <rFont val="Calibri"/>
        <family val="2"/>
      </rPr>
      <t xml:space="preserve">
(Título da métrica para cálculo dos resultados)</t>
    </r>
  </si>
  <si>
    <r>
      <rPr>
        <b/>
        <sz val="11"/>
        <color rgb="FFFFFF00"/>
        <rFont val="Calibri"/>
        <family val="2"/>
      </rPr>
      <t>VALIDADE DO INDICADOR</t>
    </r>
    <r>
      <rPr>
        <b/>
        <sz val="11"/>
        <color theme="0"/>
        <rFont val="Calibri"/>
        <family val="2"/>
      </rPr>
      <t xml:space="preserve">
(Os resultados do indicador permitem representar claramente a realidade que se deseja medir e modificar?)
Aponte se o indicador é NOVA PROPOSTA.</t>
    </r>
  </si>
  <si>
    <r>
      <rPr>
        <b/>
        <sz val="11"/>
        <color rgb="FFFFFF00"/>
        <rFont val="Calibri"/>
        <family val="2"/>
      </rPr>
      <t>JUSTIFICATIVA</t>
    </r>
    <r>
      <rPr>
        <b/>
        <sz val="11"/>
        <color theme="0"/>
        <rFont val="Calibri"/>
        <family val="2"/>
      </rPr>
      <t xml:space="preserve">
(Caso o indicador seja uma NOVA PROPOSTA, por gentileza, justifique) </t>
    </r>
  </si>
  <si>
    <r>
      <t xml:space="preserve">DESCRIÇÃO INDICADOR
</t>
    </r>
    <r>
      <rPr>
        <b/>
        <sz val="11"/>
        <color theme="0"/>
        <rFont val="Calibri"/>
        <family val="2"/>
      </rPr>
      <t>(Detalhamento ou explicação sobre o indicadores VÁLIDOS  ou NOVA PROPOSTA)</t>
    </r>
  </si>
  <si>
    <r>
      <t xml:space="preserve">FÓRMULA DE CÁLCULO
</t>
    </r>
    <r>
      <rPr>
        <b/>
        <sz val="11"/>
        <color theme="0"/>
        <rFont val="Calibri"/>
        <family val="2"/>
      </rPr>
      <t>(Como calcular indicadores VÁLIDOS  ou NOVA PROPOSTA)</t>
    </r>
  </si>
  <si>
    <r>
      <t xml:space="preserve">PERIODICIDADE DE APURAÇÃO
</t>
    </r>
    <r>
      <rPr>
        <b/>
        <sz val="11"/>
        <color theme="0"/>
        <rFont val="Calibri"/>
        <family val="2"/>
      </rPr>
      <t>(Frequência de medição de indicadores VÁLIDOS  ou NOVA PROPOSTA)</t>
    </r>
  </si>
  <si>
    <r>
      <t xml:space="preserve">FONTE DE DADOS
</t>
    </r>
    <r>
      <rPr>
        <b/>
        <sz val="11"/>
        <color theme="0"/>
        <rFont val="Calibri"/>
        <family val="2"/>
      </rPr>
      <t>(Local de disponibilização e comprovação das informações para  indicadores VÁLIDOS  ou NOVA PROPOSTA)</t>
    </r>
  </si>
  <si>
    <t>Governança e Gestão de TI</t>
  </si>
  <si>
    <t>Contribuir para o aprimoramento da Governança e Gestão de TI da UFC.</t>
  </si>
  <si>
    <t>INCLUIR PROGRAMA</t>
  </si>
  <si>
    <t>Alteração textual para inncluir o termo "gestão", conforme solicitado por e-mail (31/10). Demais parâmetros foram mantidos.</t>
  </si>
  <si>
    <t>Interdisciplinaridade na Formação Docente e Discente</t>
  </si>
  <si>
    <t>Melhorar a formação docente e discente por meio de programas, ações, projetos e cursos interdisciplinares
considerando as evidências e os problemas complexos da sociedade</t>
  </si>
  <si>
    <t>OE2 Destacar-se, nacional e internacionalmente, pelo desenvolvimento da ciência, tecnologia, inovação e empreendedorismo.</t>
  </si>
  <si>
    <t>Relações Interinstitucionais</t>
  </si>
  <si>
    <t>Tornar a UFC mais engajada no contexto interno, regional e nacional</t>
  </si>
  <si>
    <t>Criação de nova coordenadoria</t>
  </si>
  <si>
    <t>UFC Cuida</t>
  </si>
  <si>
    <t>Desenvolver ações de cuidados voltados para a saúde da comunidade universitária, incluindo ações de promoção de bem estar e de prevenção do suicídio, buscando a redução dos seus índices e criando indicadores voltados para o acompanhamento e a avaliação das medidas a serem executadas a partir da implantação da política institucional do UFC Cuida.</t>
  </si>
  <si>
    <t>Relaçoes Interinstitucionais</t>
  </si>
  <si>
    <t>Fortalecer a presença e a influência da PROINTER na comunidade interna e externa, otimizando a gestão da comunidade, promovendo, auxiliando e participando ativamente de eventos estratégicos, aprimorando e consolidando as ações para o compartilhamento de conhecimentos e o fortalecimento das relações institucionais.</t>
  </si>
  <si>
    <t>A Ação foi incluída devido a criação de nova Coordenadoria na PROINTER.</t>
  </si>
  <si>
    <t>Ampliar a colaboração interdepartamental, estreitando o relacionamento com o setor de comunicação da UFC, para desenvolver um programa abrangente de comunicação e divulgação da universidade e da PROINTER. Promover a visibilidade das capacidades e recursos da universidade, aumentando a eficácia da comunicação institucional.</t>
  </si>
  <si>
    <t>Elevar a visibilidade e a influência da PROINTER e da UFC, ampliando ações estratégicas para disseminar e fortalecer a imagem da universidade perante a sociedade, consolidando a reputação da universidade como uma instituição de destaque e impacto positivo em sua comunidade.</t>
  </si>
  <si>
    <t>Fortalecer e otimizar os relacionamentos nacionais e internacionais, internos e externos à UFC, por meio de editais, eventos e feiras.</t>
  </si>
  <si>
    <t>Implementar o Programa Institucional de Promoção de Saúde Mental e de Prevenção de Suicídio (UFC Cuida), em parcerias com as unidades acadêmicas e administrativas da UFC.</t>
  </si>
  <si>
    <t>A Ação foi incluída devido a transferência do Programa da PROGRAD para a PRAE, sendo excluídas as Ações Estratégicas anteriores:
"Implementar a Política de Valorização da Vida – Pró-Vida, por meio da criação do Comitê Especial da Política de Valorização da Vida – Pró-Vida UFC, bem como de programas, projetos e ações de prevenção do suicídio."
"Estabelecer diretrizes para o monitoramento e o desenvolvimento de pesquisas sobre causas do suicídio, fatores de risco e outros determinantes associados."
"Promover abertura de canais de comunicação capazes de oferecer assistência psicoemocional, informações adequadas e avisos de alerta sobre situações de risco de ocorrência do suicídio."
"Definir programas de formação e capacitação de profissionais de saúde e de educação, a fim de desenvolverem as competências necessárias à prevenção, à identificação de evidências, ao diagnóstico e ao enfrentamento do suicídio e das lesões autoprovocadas."
"Criar mecanismos de monitoramento capazes de identificar e acompanhar estudantes em situação de grave sofrimento psíquico.".</t>
  </si>
  <si>
    <t>Por se tratar de um novo Programa, o indicador e seus atributos serão estabelecidos na próxima revisão do PDI 2023-2027.</t>
  </si>
  <si>
    <t>Governança e gestão de TI</t>
  </si>
  <si>
    <t>Interdisciplinaridade na formação docente e discente</t>
  </si>
  <si>
    <t>01.OE02.06</t>
  </si>
  <si>
    <t>A inclusão foi realizada para a inclusão dos recursos PROEX. Ação anterior: "Criar grupo de trabalho institucional para orientar o uso de recursos pelos programas de pós-graduação, incluindo recursos PROAP-CAPES.".</t>
  </si>
  <si>
    <t>A inclusão foi realizada pois foi explicitado o tipo de formação, "acadêmica", acrescentado cursos de pós-graduação e a temática de empreendedorismo e inovação. Ação anterior: "Estruturar trilhas complementares aos cursos de graduação e estimular a realização de Trabalhos de Conclusão de Cursos (TCCs) sobre modelagem de negócios de forma a conceder certificados para estudantes como “formação transversal em empreendedorismo e inovação” (ex: adaptação do “minor” de universidades norte-americanas, porém com gestão e emissão de certificado realizadas em nível de pró-reitoria ou órgão equivalente).".</t>
  </si>
  <si>
    <t>A inclusão foi realizada pois foi acrescentado o termo "inovação" na temática. Ação anterior: "Formar servidores docentes e TAEs na temática de empreendedorismo em parceria com a Pró-Reitoria de Gestão de Pessoas.".</t>
  </si>
  <si>
    <t>A inclusão foi realizada pois foi acrescentado o nome do Programa "INOVANDO UFC". Ação anterior: "Sistematizar o Programa de Inovação Colaborativa com propósito específico de gerar melhorias internas para a comunidade acadêmica, integrando estudantes e servidores dos campi do interior e da capital no fomento a execução de ideias e soluções inovadoras.".</t>
  </si>
  <si>
    <t>A inclusão foi realizada devido a alteração textual do termo "criar" que foi substituído por "implementar". Ação anterior: "Criar ferramentas de incentivo (bolsas, prêmios, etc.) para reconhecer autores de boas ideias e soluções inovadoras, como forma de aumentar o sentimento de pertencimento e engajamento dos servidores.".</t>
  </si>
  <si>
    <t>A inclusão foi realizada devido a alteração textual, incluído "Cursos de Graduação". Ação anterior: "Estimular nos Programas de Pós-Graduação o intercâmbio de discentes, auxiliando os estudantes no processo de mobilidade internacional."</t>
  </si>
  <si>
    <t>A inclusão foi realizada devido a alteração textual, incluído "Cursos de Graduação". Ação anterior:" Fomentar a internacionalização na América Latina através da atração de estudantes e jovens doutores para Programas de Pós-Graduação na UFC.".</t>
  </si>
  <si>
    <t>A inclusão foi realizada devido a alteração textual, incluído "e técnicos-administrativos". Ação anterior: "Manter interlocução com agências de fomento nacionais para melhorar e desburocratizar o fluxo de discentes e docentes para capacitação em instituições estrangeiras.".</t>
  </si>
  <si>
    <t>A inclusão foi realizada devido a alteração textual, incluído "da UFC, especialmente aqueles que atuam na área de internacionalização.". Ação anterior: "Propiciar formação bilíngue para servidores envolvidos em pesquisa e em secretarias de Pós-Graduação.".</t>
  </si>
  <si>
    <t>Realizar ações de prevenção e cuidado da saúde mental dos estudantes por meio de ações partilhadas entre o Centro de Especialidades Médicas da UFC (CEMUFC) e Clínica-Escola de Psicologia UFC.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</si>
</sst>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 #,##0.00_-;_-* &quot;-&quot;??_-;_-@_-"/>
    <numFmt numFmtId="164" formatCode="_-* #,##0_-;\-* #,##0_-;_-* &quot;-&quot;??_-;_-@_-"/>
    <numFmt numFmtId="165" formatCode="_ * #,##0_ ;_ * \-#,##0_ ;_ * &quot;-&quot;_ ;_ @_ "/>
    <numFmt numFmtId="166" formatCode="#,##0_%_);\(#,##0\)_%;#,##0_%_);@_%_)"/>
    <numFmt numFmtId="167" formatCode="#,##0.00_%_);\(#,##0.00\)_%;#,##0.00_%_);@_%_)"/>
    <numFmt numFmtId="168" formatCode="_ * #,##0.00_ ;_ * \-#,##0.00_ ;_ * &quot;-&quot;??_ ;_ @_ "/>
    <numFmt numFmtId="169" formatCode="_ &quot;SFr.&quot;* #,##0_ ;_ &quot;SFr.&quot;* \-#,##0_ ;_ &quot;SFr.&quot;* &quot;-&quot;_ ;_ @_ "/>
    <numFmt numFmtId="170" formatCode="&quot;$&quot;#,##0_%_);\(&quot;$&quot;#,##0\)_%;&quot;$&quot;#,##0_%_);@_%_)"/>
    <numFmt numFmtId="171" formatCode="&quot;$&quot;#,##0.00_%_);\(&quot;$&quot;#,##0.00\)_%;&quot;$&quot;#,##0.00_%_);@_%_)"/>
    <numFmt numFmtId="172" formatCode="&quot;$&quot;#,##0_);[Red]\(&quot;$&quot;#,##0\)"/>
    <numFmt numFmtId="173" formatCode="m/d/yy_%_)"/>
    <numFmt numFmtId="174" formatCode="0_%_);\(0\)_%;0_%_);@_%_)"/>
    <numFmt numFmtId="175" formatCode="_([$€-2]* #,##0.00_);_([$€-2]* \(#,##0.00\);_([$€-2]* &quot;-&quot;??_)"/>
    <numFmt numFmtId="176" formatCode="_(* #,##0_);_(* \(#,##0\);_(* &quot;-&quot;_);_(@_)"/>
    <numFmt numFmtId="177" formatCode="0.0\%_);\(0.0\%\);0.0\%_);@_%_)"/>
    <numFmt numFmtId="178" formatCode="_(* #,##0_);_(* \(#,##0\);_(* &quot;-&quot;??_);_(@_)"/>
    <numFmt numFmtId="179" formatCode="_ * #,##0_)_P_t_s_ ;_ * \(#,##0\)_P_t_s_ ;_ * &quot;-&quot;_)_P_t_s_ ;_ @_ "/>
    <numFmt numFmtId="180" formatCode="_ * #,##0.00_)_P_t_s_ ;_ * \(#,##0.00\)_P_t_s_ ;_ * &quot;-&quot;??_)_P_t_s_ ;_ @_ "/>
    <numFmt numFmtId="181" formatCode="_(&quot;R$ &quot;* #,##0.00_);_(&quot;R$ &quot;* \(#,##0.00\);_(&quot;R$ &quot;* &quot;-&quot;??_);_(@_)"/>
    <numFmt numFmtId="182" formatCode="_(&quot;$&quot;* #,##0_);_(&quot;$&quot;* \(#,##0\);_(&quot;$&quot;* &quot;-&quot;_);_(@_)"/>
    <numFmt numFmtId="183" formatCode="_(&quot;$&quot;* #,##0.00_);_(&quot;$&quot;* \(#,##0.00\);_(&quot;$&quot;* &quot;-&quot;??_);_(@_)"/>
    <numFmt numFmtId="184" formatCode="0.0\x_)_);&quot;NM&quot;_x_)_);0.0\x_)_);@_%_)"/>
    <numFmt numFmtId="185" formatCode="General_)"/>
    <numFmt numFmtId="186" formatCode="_ &quot;\&quot;* #,##0_ ;_ &quot;\&quot;* \-#,##0_ ;_ &quot;\&quot;* &quot;-&quot;_ ;_ @_ "/>
    <numFmt numFmtId="187" formatCode="_ &quot;\&quot;* #,##0.00_ ;_ &quot;\&quot;* \-#,##0.00_ ;_ &quot;\&quot;* &quot;-&quot;??_ ;_ @_ "/>
    <numFmt numFmtId="188" formatCode="_(* #,##0.00_);_(* \(#,##0.00\);_(* &quot;-&quot;??_);_(@_)"/>
    <numFmt numFmtId="189" formatCode="_(* #,##0.0_);_(* \(#,##0.0\);_(* &quot;-&quot;??_);_(@_)"/>
  </numFmts>
  <fonts count="85">
    <font>
      <sz val="11"/>
      <color theme="1"/>
      <name val="Calibri"/>
      <family val="2"/>
      <scheme val="minor"/>
    </font>
    <font>
      <b/>
      <sz val="11"/>
      <color theme="1"/>
      <name val="Calibri"/>
      <family val="2"/>
      <scheme val="minor"/>
    </font>
    <font>
      <sz val="10"/>
      <color theme="1"/>
      <name val="Calibri"/>
      <family val="2"/>
      <scheme val="minor"/>
    </font>
    <font>
      <sz val="11"/>
      <color theme="1"/>
      <name val="Calibri"/>
      <family val="2"/>
      <scheme val="minor"/>
    </font>
    <font>
      <sz val="10"/>
      <name val="Helvetica"/>
      <family val="2"/>
    </font>
    <font>
      <sz val="11"/>
      <color rgb="FFFF0000"/>
      <name val="Calibri"/>
      <family val="2"/>
      <scheme val="minor"/>
    </font>
    <font>
      <sz val="9"/>
      <color indexed="81"/>
      <name val="Tahoma"/>
      <family val="2"/>
    </font>
    <font>
      <sz val="10"/>
      <name val="Arial"/>
      <family val="2"/>
    </font>
    <font>
      <sz val="12"/>
      <color indexed="8"/>
      <name val="Arial"/>
      <family val="2"/>
    </font>
    <font>
      <sz val="11"/>
      <color indexed="8"/>
      <name val="Calibri"/>
      <family val="2"/>
    </font>
    <font>
      <b/>
      <sz val="10"/>
      <color indexed="8"/>
      <name val="Arial"/>
      <family val="2"/>
    </font>
    <font>
      <sz val="11"/>
      <color indexed="9"/>
      <name val="Calibri"/>
      <family val="2"/>
    </font>
    <font>
      <b/>
      <sz val="16"/>
      <color indexed="9"/>
      <name val="Arial"/>
      <family val="2"/>
    </font>
    <font>
      <sz val="10"/>
      <color indexed="8"/>
      <name val="Arial"/>
      <family val="2"/>
    </font>
    <font>
      <b/>
      <u/>
      <sz val="12"/>
      <color indexed="10"/>
      <name val="Arial"/>
      <family val="2"/>
    </font>
    <font>
      <b/>
      <sz val="10"/>
      <color indexed="32"/>
      <name val="Arial"/>
      <family val="2"/>
    </font>
    <font>
      <b/>
      <sz val="10"/>
      <name val="Arial"/>
      <family val="2"/>
    </font>
    <font>
      <b/>
      <sz val="12"/>
      <name val="Arial"/>
      <family val="2"/>
    </font>
    <font>
      <sz val="11"/>
      <color indexed="20"/>
      <name val="Calibri"/>
      <family val="2"/>
    </font>
    <font>
      <b/>
      <sz val="11"/>
      <color indexed="52"/>
      <name val="Calibri"/>
      <family val="2"/>
    </font>
    <font>
      <b/>
      <sz val="11"/>
      <color indexed="9"/>
      <name val="Calibri"/>
      <family val="2"/>
    </font>
    <font>
      <sz val="8"/>
      <name val="Palatino"/>
      <family val="1"/>
    </font>
    <font>
      <sz val="10"/>
      <name val="BERNHARD"/>
    </font>
    <font>
      <sz val="10"/>
      <name val="Helv"/>
    </font>
    <font>
      <sz val="1"/>
      <color indexed="8"/>
      <name val="Courier"/>
      <family val="3"/>
    </font>
    <font>
      <b/>
      <sz val="16"/>
      <name val="Arial"/>
      <family val="2"/>
    </font>
    <font>
      <b/>
      <sz val="1"/>
      <color indexed="8"/>
      <name val="Courier"/>
      <family val="3"/>
    </font>
    <font>
      <i/>
      <sz val="11"/>
      <color indexed="23"/>
      <name val="Calibri"/>
      <family val="2"/>
    </font>
    <font>
      <u/>
      <sz val="7.5"/>
      <color indexed="36"/>
      <name val="Arial"/>
      <family val="2"/>
    </font>
    <font>
      <sz val="7"/>
      <name val="Palatino"/>
      <family val="1"/>
    </font>
    <font>
      <sz val="11"/>
      <color indexed="17"/>
      <name val="Calibri"/>
      <family val="2"/>
    </font>
    <font>
      <sz val="8"/>
      <name val="Arial"/>
      <family val="2"/>
      <charset val="177"/>
    </font>
    <font>
      <sz val="6"/>
      <color indexed="16"/>
      <name val="Palatino"/>
      <family val="1"/>
    </font>
    <font>
      <b/>
      <sz val="15"/>
      <color indexed="56"/>
      <name val="Calibri"/>
      <family val="2"/>
    </font>
    <font>
      <sz val="18"/>
      <name val="Helvetica-Black"/>
    </font>
    <font>
      <i/>
      <sz val="14"/>
      <name val="Palatino"/>
      <family val="1"/>
    </font>
    <font>
      <b/>
      <sz val="11"/>
      <color indexed="56"/>
      <name val="Calibri"/>
      <family val="2"/>
    </font>
    <font>
      <sz val="12"/>
      <name val="Arial"/>
      <family val="2"/>
    </font>
    <font>
      <sz val="11"/>
      <color indexed="62"/>
      <name val="Calibri"/>
      <family val="2"/>
    </font>
    <font>
      <sz val="11"/>
      <color indexed="52"/>
      <name val="Calibri"/>
      <family val="2"/>
    </font>
    <font>
      <b/>
      <sz val="12"/>
      <color indexed="8"/>
      <name val="Times New Roman"/>
      <family val="1"/>
    </font>
    <font>
      <sz val="11"/>
      <color indexed="60"/>
      <name val="Calibri"/>
      <family val="2"/>
    </font>
    <font>
      <sz val="7"/>
      <name val="Small Fonts"/>
      <family val="2"/>
    </font>
    <font>
      <sz val="10"/>
      <name val="Times New Roman"/>
      <family val="1"/>
    </font>
    <font>
      <sz val="10"/>
      <name val="MS Sans Serif"/>
      <family val="2"/>
    </font>
    <font>
      <b/>
      <sz val="11"/>
      <color indexed="63"/>
      <name val="Calibri"/>
      <family val="2"/>
    </font>
    <font>
      <sz val="10"/>
      <color indexed="16"/>
      <name val="Helvetica-Black"/>
    </font>
    <font>
      <sz val="8"/>
      <name val="Helv"/>
    </font>
    <font>
      <b/>
      <sz val="10"/>
      <color indexed="16"/>
      <name val="Courier"/>
      <family val="3"/>
    </font>
    <font>
      <b/>
      <sz val="9"/>
      <name val="Palatino"/>
      <family val="1"/>
    </font>
    <font>
      <sz val="9"/>
      <color indexed="21"/>
      <name val="Helvetica-Black"/>
    </font>
    <font>
      <sz val="9"/>
      <name val="Helvetica-Black"/>
    </font>
    <font>
      <b/>
      <sz val="18"/>
      <color indexed="56"/>
      <name val="Cambria"/>
      <family val="2"/>
    </font>
    <font>
      <b/>
      <u/>
      <sz val="12"/>
      <name val="Arial"/>
      <family val="2"/>
    </font>
    <font>
      <sz val="10"/>
      <color indexed="32"/>
      <name val="Arial"/>
      <family val="2"/>
    </font>
    <font>
      <sz val="10"/>
      <color indexed="8"/>
      <name val="Haettenschweiler"/>
      <family val="2"/>
    </font>
    <font>
      <sz val="11"/>
      <color indexed="10"/>
      <name val="Calibri"/>
      <family val="2"/>
    </font>
    <font>
      <sz val="12"/>
      <name val="바탕체"/>
      <family val="1"/>
      <charset val="129"/>
    </font>
    <font>
      <b/>
      <sz val="11"/>
      <color rgb="FFFF0000"/>
      <name val="Calibri"/>
      <family val="2"/>
      <scheme val="minor"/>
    </font>
    <font>
      <sz val="9"/>
      <color indexed="81"/>
      <name val="Segoe UI"/>
      <family val="2"/>
    </font>
    <font>
      <b/>
      <sz val="9"/>
      <color indexed="81"/>
      <name val="Segoe UI"/>
      <family val="2"/>
    </font>
    <font>
      <b/>
      <sz val="8"/>
      <color indexed="23"/>
      <name val="Arial"/>
      <family val="2"/>
    </font>
    <font>
      <b/>
      <sz val="14"/>
      <name val="Calibri"/>
      <family val="2"/>
    </font>
    <font>
      <sz val="10"/>
      <name val="Calibri"/>
      <family val="2"/>
    </font>
    <font>
      <sz val="10"/>
      <color theme="0"/>
      <name val="Arial"/>
      <family val="2"/>
    </font>
    <font>
      <b/>
      <sz val="20"/>
      <name val="Calibri"/>
      <family val="2"/>
    </font>
    <font>
      <b/>
      <sz val="20"/>
      <name val="Arial"/>
      <family val="2"/>
    </font>
    <font>
      <b/>
      <sz val="10"/>
      <name val="Calibri"/>
      <family val="2"/>
    </font>
    <font>
      <sz val="10"/>
      <color theme="1"/>
      <name val="Helvetica"/>
      <family val="2"/>
    </font>
    <font>
      <b/>
      <sz val="10"/>
      <color theme="1"/>
      <name val="Helvetica"/>
    </font>
    <font>
      <b/>
      <sz val="18"/>
      <name val="Helvetica"/>
    </font>
    <font>
      <b/>
      <sz val="11"/>
      <color indexed="81"/>
      <name val="Segoe UI"/>
      <family val="2"/>
    </font>
    <font>
      <sz val="10"/>
      <color theme="0"/>
      <name val="Helvetica"/>
      <family val="2"/>
    </font>
    <font>
      <b/>
      <sz val="16"/>
      <color theme="0"/>
      <name val="Calibri"/>
      <family val="2"/>
      <scheme val="minor"/>
    </font>
    <font>
      <sz val="11"/>
      <color theme="0"/>
      <name val="Calibri"/>
      <family val="2"/>
      <scheme val="minor"/>
    </font>
    <font>
      <sz val="11"/>
      <color theme="1"/>
      <name val="Calibri"/>
      <scheme val="minor"/>
    </font>
    <font>
      <sz val="11"/>
      <color theme="1"/>
      <name val="Calibri"/>
      <family val="2"/>
    </font>
    <font>
      <sz val="14"/>
      <color theme="1"/>
      <name val="Calibri"/>
      <family val="2"/>
    </font>
    <font>
      <sz val="11"/>
      <color rgb="FF1C1563"/>
      <name val="Calibri"/>
      <family val="2"/>
    </font>
    <font>
      <b/>
      <sz val="11"/>
      <color rgb="FFFFFF00"/>
      <name val="Calibri"/>
      <family val="2"/>
    </font>
    <font>
      <b/>
      <sz val="11"/>
      <color theme="0"/>
      <name val="Calibri"/>
      <family val="2"/>
    </font>
    <font>
      <b/>
      <sz val="11"/>
      <color theme="2"/>
      <name val="Calibri"/>
      <family val="2"/>
    </font>
    <font>
      <b/>
      <sz val="11"/>
      <name val="Calibri"/>
      <family val="2"/>
    </font>
    <font>
      <sz val="11"/>
      <name val="Calibri"/>
      <family val="2"/>
    </font>
    <font>
      <sz val="10"/>
      <color theme="1"/>
      <name val="Helvetica Neue"/>
    </font>
  </fonts>
  <fills count="5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indexed="9"/>
        <bgColor indexed="64"/>
      </patternFill>
    </fill>
    <fill>
      <patternFill patternType="solid">
        <fgColor indexed="22"/>
        <bgColor indexed="64"/>
      </patternFill>
    </fill>
    <fill>
      <patternFill patternType="solid">
        <fgColor indexed="22"/>
        <bgColor indexed="1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6"/>
        <bgColor indexed="64"/>
      </patternFill>
    </fill>
    <fill>
      <patternFill patternType="solid">
        <fgColor indexed="9"/>
        <bgColor indexed="8"/>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9"/>
        <bgColor indexed="19"/>
      </patternFill>
    </fill>
    <fill>
      <patternFill patternType="solid">
        <fgColor indexed="51"/>
        <bgColor indexed="64"/>
      </patternFill>
    </fill>
    <fill>
      <patternFill patternType="solid">
        <fgColor indexed="22"/>
      </patternFill>
    </fill>
    <fill>
      <patternFill patternType="solid">
        <fgColor indexed="55"/>
      </patternFill>
    </fill>
    <fill>
      <patternFill patternType="solid">
        <fgColor indexed="26"/>
        <bgColor indexed="19"/>
      </patternFill>
    </fill>
    <fill>
      <patternFill patternType="solid">
        <fgColor indexed="51"/>
        <bgColor indexed="19"/>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19"/>
      </patternFill>
    </fill>
    <fill>
      <patternFill patternType="solid">
        <fgColor indexed="8"/>
        <bgColor indexed="64"/>
      </patternFill>
    </fill>
    <fill>
      <patternFill patternType="solid">
        <fgColor indexed="9"/>
        <bgColor indexed="43"/>
      </patternFill>
    </fill>
    <fill>
      <patternFill patternType="solid">
        <fgColor theme="2"/>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rgb="FFFFFF99"/>
        <bgColor indexed="64"/>
      </patternFill>
    </fill>
    <fill>
      <patternFill patternType="solid">
        <fgColor rgb="FF1C1563"/>
        <bgColor rgb="FF1C1563"/>
      </patternFill>
    </fill>
    <fill>
      <patternFill patternType="solid">
        <fgColor theme="7" tint="-0.249977111117893"/>
        <bgColor rgb="FF1C1563"/>
      </patternFill>
    </fill>
    <fill>
      <patternFill patternType="solid">
        <fgColor theme="8" tint="0.59999389629810485"/>
        <bgColor rgb="FF1C1563"/>
      </patternFill>
    </fill>
    <fill>
      <patternFill patternType="solid">
        <fgColor rgb="FF1B1464"/>
        <bgColor rgb="FF1C1563"/>
      </patternFill>
    </fill>
    <fill>
      <patternFill patternType="solid">
        <fgColor rgb="FFFFFFCC"/>
        <b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top/>
      <bottom style="thick">
        <color indexed="62"/>
      </bottom>
      <diagonal/>
    </border>
    <border>
      <left style="hair">
        <color indexed="64"/>
      </left>
      <right style="hair">
        <color indexed="64"/>
      </right>
      <top style="hair">
        <color indexed="64"/>
      </top>
      <bottom style="hair">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5"/>
      </left>
      <right style="thin">
        <color indexed="55"/>
      </right>
      <top style="thin">
        <color indexed="55"/>
      </top>
      <bottom style="thin">
        <color indexed="55"/>
      </bottom>
      <diagonal/>
    </border>
    <border>
      <left/>
      <right/>
      <top/>
      <bottom style="double">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34">
    <xf numFmtId="0" fontId="0" fillId="0" borderId="0"/>
    <xf numFmtId="43" fontId="3" fillId="0" borderId="0" applyFont="0" applyFill="0" applyBorder="0" applyAlignment="0" applyProtection="0"/>
    <xf numFmtId="9" fontId="3" fillId="0" borderId="0" applyFont="0" applyFill="0" applyBorder="0" applyAlignment="0" applyProtection="0"/>
    <xf numFmtId="0" fontId="7" fillId="0" borderId="0"/>
    <xf numFmtId="3" fontId="8" fillId="10" borderId="0">
      <alignment horizontal="left"/>
    </xf>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3" fontId="10" fillId="9" borderId="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11" fillId="21"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2" fillId="25" borderId="5">
      <alignment horizontal="center"/>
    </xf>
    <xf numFmtId="0" fontId="13" fillId="9" borderId="0"/>
    <xf numFmtId="0" fontId="14" fillId="9" borderId="0">
      <alignment horizontal="center"/>
    </xf>
    <xf numFmtId="0" fontId="15" fillId="9" borderId="0">
      <alignment horizontal="left"/>
    </xf>
    <xf numFmtId="3" fontId="13" fillId="26" borderId="0">
      <alignment horizontal="left"/>
    </xf>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30" borderId="0" applyNumberFormat="0" applyBorder="0" applyAlignment="0" applyProtection="0"/>
    <xf numFmtId="3" fontId="16" fillId="31" borderId="6">
      <alignment horizontal="center"/>
    </xf>
    <xf numFmtId="3" fontId="17" fillId="32" borderId="5">
      <alignment horizontal="center"/>
    </xf>
    <xf numFmtId="0" fontId="18" fillId="12" borderId="0" applyNumberFormat="0" applyBorder="0" applyAlignment="0" applyProtection="0"/>
    <xf numFmtId="0" fontId="19" fillId="33" borderId="7" applyNumberFormat="0" applyAlignment="0" applyProtection="0"/>
    <xf numFmtId="0" fontId="20" fillId="34" borderId="8" applyNumberFormat="0" applyAlignment="0" applyProtection="0"/>
    <xf numFmtId="165" fontId="7" fillId="0" borderId="0" applyFont="0" applyFill="0" applyBorder="0" applyAlignment="0" applyProtection="0"/>
    <xf numFmtId="166" fontId="21" fillId="0" borderId="0" applyFont="0" applyFill="0" applyBorder="0" applyAlignment="0" applyProtection="0">
      <alignment horizontal="right"/>
    </xf>
    <xf numFmtId="167" fontId="21" fillId="0" borderId="0" applyFont="0" applyFill="0" applyBorder="0" applyAlignment="0" applyProtection="0">
      <alignment horizontal="right"/>
    </xf>
    <xf numFmtId="168" fontId="7" fillId="0" borderId="0" applyFont="0" applyFill="0" applyBorder="0" applyAlignment="0" applyProtection="0"/>
    <xf numFmtId="0" fontId="22" fillId="0" borderId="0"/>
    <xf numFmtId="0" fontId="23" fillId="0" borderId="0"/>
    <xf numFmtId="0" fontId="22" fillId="0" borderId="0"/>
    <xf numFmtId="0" fontId="23" fillId="0" borderId="0"/>
    <xf numFmtId="169" fontId="7" fillId="0" borderId="0" applyFont="0" applyFill="0" applyBorder="0" applyAlignment="0" applyProtection="0"/>
    <xf numFmtId="170" fontId="21" fillId="0" borderId="0" applyFont="0" applyFill="0" applyBorder="0" applyAlignment="0" applyProtection="0">
      <alignment horizontal="right"/>
    </xf>
    <xf numFmtId="171" fontId="21" fillId="0" borderId="0" applyFont="0" applyFill="0" applyBorder="0" applyAlignment="0" applyProtection="0">
      <alignment horizontal="right"/>
    </xf>
    <xf numFmtId="172" fontId="7" fillId="0" borderId="0" applyFont="0" applyFill="0" applyBorder="0" applyAlignment="0" applyProtection="0"/>
    <xf numFmtId="173" fontId="21" fillId="0" borderId="0" applyFont="0" applyFill="0" applyBorder="0" applyAlignment="0" applyProtection="0"/>
    <xf numFmtId="0" fontId="24" fillId="0" borderId="0">
      <protection locked="0"/>
    </xf>
    <xf numFmtId="3" fontId="25" fillId="35" borderId="5">
      <alignment horizontal="center"/>
    </xf>
    <xf numFmtId="174" fontId="21" fillId="0" borderId="9" applyNumberFormat="0" applyFont="0" applyFill="0" applyAlignment="0" applyProtection="0"/>
    <xf numFmtId="0" fontId="26" fillId="0" borderId="0">
      <protection locked="0"/>
    </xf>
    <xf numFmtId="0" fontId="26" fillId="0" borderId="0">
      <protection locked="0"/>
    </xf>
    <xf numFmtId="0" fontId="7" fillId="0" borderId="0" applyNumberFormat="0" applyFill="0" applyBorder="0" applyAlignment="0" applyProtection="0"/>
    <xf numFmtId="175" fontId="7" fillId="0" borderId="0" applyFont="0" applyFill="0" applyBorder="0" applyAlignment="0" applyProtection="0"/>
    <xf numFmtId="0" fontId="27" fillId="0" borderId="0" applyNumberFormat="0" applyFill="0" applyBorder="0" applyAlignment="0" applyProtection="0"/>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8" fillId="0" borderId="0" applyNumberFormat="0" applyFill="0" applyBorder="0" applyAlignment="0" applyProtection="0">
      <alignment vertical="top"/>
      <protection locked="0"/>
    </xf>
    <xf numFmtId="0" fontId="29" fillId="0" borderId="0" applyFill="0" applyBorder="0" applyProtection="0">
      <alignment horizontal="left"/>
    </xf>
    <xf numFmtId="0" fontId="30" fillId="13" borderId="0" applyNumberFormat="0" applyBorder="0" applyAlignment="0" applyProtection="0"/>
    <xf numFmtId="38" fontId="31" fillId="9" borderId="0" applyNumberFormat="0" applyBorder="0" applyAlignment="0" applyProtection="0"/>
    <xf numFmtId="176" fontId="16" fillId="0" borderId="0"/>
    <xf numFmtId="177" fontId="21" fillId="0" borderId="0" applyFont="0" applyFill="0" applyBorder="0" applyAlignment="0" applyProtection="0">
      <alignment horizontal="right"/>
    </xf>
    <xf numFmtId="0" fontId="32" fillId="0" borderId="0" applyProtection="0">
      <alignment horizontal="right"/>
    </xf>
    <xf numFmtId="0" fontId="33" fillId="0" borderId="10" applyNumberFormat="0" applyFill="0" applyAlignment="0" applyProtection="0"/>
    <xf numFmtId="0" fontId="34" fillId="0" borderId="0" applyProtection="0">
      <alignment horizontal="left"/>
    </xf>
    <xf numFmtId="0" fontId="35" fillId="0" borderId="0" applyProtection="0">
      <alignment horizontal="left"/>
    </xf>
    <xf numFmtId="0" fontId="36" fillId="0" borderId="0" applyNumberFormat="0" applyFill="0" applyBorder="0" applyAlignment="0" applyProtection="0"/>
    <xf numFmtId="0" fontId="37" fillId="0" borderId="0"/>
    <xf numFmtId="4" fontId="7" fillId="36" borderId="0"/>
    <xf numFmtId="0" fontId="38" fillId="16" borderId="7" applyNumberFormat="0" applyAlignment="0" applyProtection="0"/>
    <xf numFmtId="3" fontId="7" fillId="0" borderId="11">
      <protection locked="0"/>
    </xf>
    <xf numFmtId="10" fontId="31" fillId="37" borderId="1" applyNumberFormat="0" applyBorder="0" applyAlignment="0" applyProtection="0"/>
    <xf numFmtId="178" fontId="16" fillId="9" borderId="0"/>
    <xf numFmtId="0" fontId="39" fillId="0" borderId="12" applyNumberFormat="0" applyFill="0" applyAlignment="0" applyProtection="0"/>
    <xf numFmtId="179"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182" fontId="7" fillId="0" borderId="0" applyFont="0" applyFill="0" applyBorder="0" applyAlignment="0" applyProtection="0"/>
    <xf numFmtId="183" fontId="7" fillId="0" borderId="0" applyFont="0" applyFill="0" applyBorder="0" applyAlignment="0" applyProtection="0"/>
    <xf numFmtId="0" fontId="24" fillId="0" borderId="0">
      <protection locked="0"/>
    </xf>
    <xf numFmtId="3" fontId="40" fillId="10" borderId="4">
      <alignment horizontal="center"/>
    </xf>
    <xf numFmtId="184" fontId="21" fillId="0" borderId="0" applyFont="0" applyFill="0" applyBorder="0" applyAlignment="0" applyProtection="0">
      <alignment horizontal="right"/>
    </xf>
    <xf numFmtId="0" fontId="41" fillId="38" borderId="0" applyNumberFormat="0" applyBorder="0" applyAlignment="0" applyProtection="0"/>
    <xf numFmtId="37" fontId="42" fillId="0" borderId="0"/>
    <xf numFmtId="0" fontId="43" fillId="0" borderId="0"/>
    <xf numFmtId="3" fontId="44" fillId="33" borderId="3"/>
    <xf numFmtId="0" fontId="7" fillId="39" borderId="13" applyNumberFormat="0" applyFont="0" applyAlignment="0" applyProtection="0"/>
    <xf numFmtId="0" fontId="45" fillId="33" borderId="14" applyNumberFormat="0" applyAlignment="0" applyProtection="0"/>
    <xf numFmtId="1" fontId="46" fillId="0" borderId="0" applyProtection="0">
      <alignment horizontal="right" vertical="center"/>
    </xf>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4" fillId="0" borderId="0">
      <protection locked="0"/>
    </xf>
    <xf numFmtId="38" fontId="47" fillId="0" borderId="0"/>
    <xf numFmtId="3" fontId="17" fillId="31" borderId="6">
      <alignment horizontal="center"/>
    </xf>
    <xf numFmtId="38" fontId="44" fillId="0" borderId="0" applyFont="0" applyFill="0" applyBorder="0" applyAlignment="0" applyProtection="0"/>
    <xf numFmtId="3" fontId="15" fillId="40" borderId="0">
      <alignment horizontal="left"/>
    </xf>
    <xf numFmtId="3" fontId="8" fillId="40" borderId="0">
      <alignment horizontal="left"/>
    </xf>
    <xf numFmtId="185" fontId="48" fillId="0" borderId="0"/>
    <xf numFmtId="0" fontId="49" fillId="0" borderId="0" applyBorder="0" applyProtection="0">
      <alignment vertical="center"/>
    </xf>
    <xf numFmtId="174" fontId="49" fillId="0" borderId="4" applyBorder="0" applyProtection="0">
      <alignment horizontal="right" vertical="center"/>
    </xf>
    <xf numFmtId="0" fontId="50" fillId="25" borderId="0" applyBorder="0" applyProtection="0">
      <alignment horizontal="centerContinuous" vertical="center"/>
    </xf>
    <xf numFmtId="0" fontId="50" fillId="41" borderId="4" applyBorder="0" applyProtection="0">
      <alignment horizontal="centerContinuous" vertical="center"/>
    </xf>
    <xf numFmtId="0" fontId="51" fillId="0" borderId="0" applyFill="0" applyBorder="0" applyProtection="0">
      <alignment horizontal="left"/>
    </xf>
    <xf numFmtId="0" fontId="29" fillId="0" borderId="2" applyFill="0" applyBorder="0" applyProtection="0">
      <alignment horizontal="left" vertical="top"/>
    </xf>
    <xf numFmtId="0" fontId="52" fillId="0" borderId="0" applyNumberFormat="0" applyFill="0" applyBorder="0" applyAlignment="0" applyProtection="0"/>
    <xf numFmtId="3" fontId="53" fillId="40" borderId="0">
      <alignment horizontal="center"/>
    </xf>
    <xf numFmtId="3" fontId="40" fillId="8" borderId="4">
      <alignment horizontal="center" vertical="center"/>
    </xf>
    <xf numFmtId="3" fontId="54" fillId="40" borderId="0">
      <alignment horizontal="left"/>
    </xf>
    <xf numFmtId="3" fontId="10" fillId="42" borderId="0">
      <alignment horizontal="right"/>
    </xf>
    <xf numFmtId="4" fontId="55" fillId="0" borderId="15"/>
    <xf numFmtId="0" fontId="56" fillId="0" borderId="0" applyNumberFormat="0" applyFill="0" applyBorder="0" applyAlignment="0" applyProtection="0"/>
    <xf numFmtId="165" fontId="57" fillId="0" borderId="0" applyFont="0" applyFill="0" applyBorder="0" applyAlignment="0" applyProtection="0"/>
    <xf numFmtId="168" fontId="57" fillId="0" borderId="0" applyFont="0" applyFill="0" applyBorder="0" applyAlignment="0" applyProtection="0"/>
    <xf numFmtId="186" fontId="57" fillId="0" borderId="0" applyFont="0" applyFill="0" applyBorder="0" applyAlignment="0" applyProtection="0"/>
    <xf numFmtId="187" fontId="57" fillId="0" borderId="0" applyFont="0" applyFill="0" applyBorder="0" applyAlignment="0" applyProtection="0"/>
    <xf numFmtId="0" fontId="57" fillId="0" borderId="0"/>
    <xf numFmtId="188" fontId="7" fillId="0" borderId="0" applyFont="0" applyFill="0" applyBorder="0" applyAlignment="0" applyProtection="0"/>
    <xf numFmtId="0" fontId="75" fillId="0" borderId="0"/>
    <xf numFmtId="9" fontId="75" fillId="0" borderId="0" applyFont="0" applyFill="0" applyBorder="0" applyAlignment="0" applyProtection="0"/>
  </cellStyleXfs>
  <cellXfs count="135">
    <xf numFmtId="0" fontId="0" fillId="0" borderId="0" xfId="0"/>
    <xf numFmtId="0" fontId="1" fillId="0" borderId="0" xfId="0" applyFont="1"/>
    <xf numFmtId="0" fontId="1" fillId="6" borderId="0" xfId="0" applyFont="1" applyFill="1" applyAlignment="1">
      <alignment horizontal="left" vertical="center"/>
    </xf>
    <xf numFmtId="0" fontId="1" fillId="6" borderId="0" xfId="0" applyFont="1" applyFill="1" applyAlignment="1">
      <alignment horizontal="center" vertical="center"/>
    </xf>
    <xf numFmtId="0" fontId="1" fillId="5" borderId="0" xfId="0" applyFont="1" applyFill="1" applyAlignment="1">
      <alignment horizontal="center" vertical="center"/>
    </xf>
    <xf numFmtId="164" fontId="0" fillId="0" borderId="0" xfId="1" applyNumberFormat="1" applyFont="1" applyAlignment="1">
      <alignment horizontal="center" vertical="center"/>
    </xf>
    <xf numFmtId="164" fontId="0" fillId="5" borderId="0" xfId="1" applyNumberFormat="1" applyFont="1" applyFill="1" applyAlignment="1">
      <alignment horizontal="center" vertical="center"/>
    </xf>
    <xf numFmtId="0" fontId="1" fillId="6" borderId="0" xfId="0" applyFont="1" applyFill="1"/>
    <xf numFmtId="164" fontId="1" fillId="6" borderId="0" xfId="0" applyNumberFormat="1" applyFont="1" applyFill="1" applyAlignment="1">
      <alignment horizontal="center" vertical="center"/>
    </xf>
    <xf numFmtId="164" fontId="0" fillId="0" borderId="0" xfId="0" applyNumberFormat="1"/>
    <xf numFmtId="164" fontId="1" fillId="7" borderId="0" xfId="0" applyNumberFormat="1" applyFont="1" applyFill="1"/>
    <xf numFmtId="164" fontId="5" fillId="4" borderId="0" xfId="0" applyNumberFormat="1" applyFont="1" applyFill="1"/>
    <xf numFmtId="0" fontId="0" fillId="0" borderId="0" xfId="0" applyAlignment="1">
      <alignment horizontal="center" vertical="center"/>
    </xf>
    <xf numFmtId="9" fontId="0" fillId="0" borderId="0" xfId="2" applyFont="1"/>
    <xf numFmtId="164" fontId="0" fillId="4" borderId="0" xfId="0" applyNumberFormat="1" applyFill="1" applyAlignment="1">
      <alignment horizontal="center" vertical="center"/>
    </xf>
    <xf numFmtId="164" fontId="0" fillId="0" borderId="0" xfId="0" applyNumberFormat="1" applyAlignment="1">
      <alignment horizontal="center" vertical="center"/>
    </xf>
    <xf numFmtId="164" fontId="1" fillId="5" borderId="0" xfId="1" applyNumberFormat="1" applyFont="1" applyFill="1" applyAlignment="1">
      <alignment horizontal="center" vertical="center"/>
    </xf>
    <xf numFmtId="0" fontId="7" fillId="9" borderId="0" xfId="3" applyFill="1"/>
    <xf numFmtId="0" fontId="7" fillId="0" borderId="0" xfId="3"/>
    <xf numFmtId="0" fontId="7" fillId="8" borderId="0" xfId="3" applyFill="1"/>
    <xf numFmtId="0" fontId="0" fillId="43" borderId="0" xfId="0" applyFill="1"/>
    <xf numFmtId="0" fontId="0" fillId="43" borderId="0" xfId="0" applyFill="1" applyAlignment="1">
      <alignment horizontal="center" vertical="center"/>
    </xf>
    <xf numFmtId="0" fontId="58" fillId="4" borderId="0" xfId="0" applyFont="1" applyFill="1"/>
    <xf numFmtId="0" fontId="7" fillId="6" borderId="0" xfId="3" applyFill="1"/>
    <xf numFmtId="0" fontId="61" fillId="0" borderId="0" xfId="3" applyFont="1" applyAlignment="1">
      <alignment vertical="center" wrapText="1"/>
    </xf>
    <xf numFmtId="0" fontId="63" fillId="0" borderId="0" xfId="3" applyFont="1"/>
    <xf numFmtId="0" fontId="16" fillId="0" borderId="0" xfId="3" applyFont="1"/>
    <xf numFmtId="0" fontId="63" fillId="0" borderId="0" xfId="3" applyFont="1" applyAlignment="1">
      <alignment horizontal="center" vertical="center"/>
    </xf>
    <xf numFmtId="0" fontId="7" fillId="0" borderId="0" xfId="3" applyAlignment="1">
      <alignment horizontal="center" vertical="center"/>
    </xf>
    <xf numFmtId="0" fontId="7" fillId="6" borderId="0" xfId="3" applyFill="1" applyAlignment="1">
      <alignment horizontal="center" vertical="center"/>
    </xf>
    <xf numFmtId="0" fontId="7" fillId="0" borderId="17" xfId="3" applyBorder="1" applyAlignment="1">
      <alignment horizontal="center" vertical="center"/>
    </xf>
    <xf numFmtId="0" fontId="65" fillId="0" borderId="0" xfId="3" applyFont="1"/>
    <xf numFmtId="0" fontId="66" fillId="6" borderId="0" xfId="3" applyFont="1" applyFill="1"/>
    <xf numFmtId="0" fontId="66" fillId="0" borderId="0" xfId="3" applyFont="1"/>
    <xf numFmtId="0" fontId="67" fillId="0" borderId="0" xfId="3" applyFont="1"/>
    <xf numFmtId="189" fontId="7" fillId="3" borderId="17" xfId="131" applyNumberFormat="1" applyFont="1" applyFill="1" applyBorder="1" applyAlignment="1">
      <alignment horizontal="center" vertical="center"/>
    </xf>
    <xf numFmtId="0" fontId="67" fillId="0" borderId="0" xfId="3" applyFont="1" applyAlignment="1">
      <alignment horizontal="left"/>
    </xf>
    <xf numFmtId="0" fontId="16" fillId="6" borderId="0" xfId="3" applyFont="1" applyFill="1"/>
    <xf numFmtId="188" fontId="7" fillId="0" borderId="17" xfId="131" applyFont="1" applyBorder="1" applyAlignment="1">
      <alignment horizontal="center" vertical="center"/>
    </xf>
    <xf numFmtId="0" fontId="67" fillId="0" borderId="0" xfId="3" applyFont="1" applyAlignment="1">
      <alignment horizontal="center"/>
    </xf>
    <xf numFmtId="14" fontId="63" fillId="0" borderId="0" xfId="3" applyNumberFormat="1" applyFont="1"/>
    <xf numFmtId="14" fontId="7" fillId="6" borderId="0" xfId="3" applyNumberFormat="1" applyFill="1"/>
    <xf numFmtId="188" fontId="7" fillId="47" borderId="17" xfId="131" applyFont="1" applyFill="1" applyBorder="1" applyAlignment="1">
      <alignment horizontal="center" vertical="center"/>
    </xf>
    <xf numFmtId="0" fontId="63" fillId="6" borderId="0" xfId="3" applyFont="1" applyFill="1"/>
    <xf numFmtId="0" fontId="7" fillId="2" borderId="0" xfId="3" applyFill="1"/>
    <xf numFmtId="0" fontId="7" fillId="2" borderId="0" xfId="3" applyFill="1" applyAlignment="1">
      <alignment horizontal="center" vertical="center"/>
    </xf>
    <xf numFmtId="178" fontId="7" fillId="3" borderId="17" xfId="131" applyNumberFormat="1" applyFont="1" applyFill="1" applyBorder="1" applyAlignment="1">
      <alignment horizontal="center" vertical="center"/>
    </xf>
    <xf numFmtId="0" fontId="0" fillId="44" borderId="0" xfId="0" applyFill="1"/>
    <xf numFmtId="43" fontId="0" fillId="44" borderId="0" xfId="1" applyFont="1" applyFill="1"/>
    <xf numFmtId="0" fontId="1" fillId="44" borderId="0" xfId="0" applyFont="1" applyFill="1"/>
    <xf numFmtId="0" fontId="68" fillId="0" borderId="0" xfId="0" applyFont="1" applyAlignment="1">
      <alignment horizontal="center"/>
    </xf>
    <xf numFmtId="0" fontId="72" fillId="0" borderId="0" xfId="0" applyFont="1" applyAlignment="1">
      <alignment horizontal="center"/>
    </xf>
    <xf numFmtId="17" fontId="72" fillId="0" borderId="0" xfId="0" applyNumberFormat="1" applyFont="1" applyAlignment="1">
      <alignment horizontal="center"/>
    </xf>
    <xf numFmtId="0" fontId="73" fillId="0" borderId="0" xfId="0" applyFont="1"/>
    <xf numFmtId="0" fontId="74" fillId="0" borderId="0" xfId="0" applyFont="1"/>
    <xf numFmtId="0" fontId="0" fillId="6" borderId="1" xfId="0" applyFill="1" applyBorder="1"/>
    <xf numFmtId="0" fontId="0" fillId="6" borderId="1" xfId="0" applyFill="1" applyBorder="1" applyAlignment="1">
      <alignment wrapText="1"/>
    </xf>
    <xf numFmtId="0" fontId="0" fillId="0" borderId="1" xfId="0" applyBorder="1"/>
    <xf numFmtId="0" fontId="0" fillId="0" borderId="1" xfId="0" applyBorder="1" applyAlignment="1">
      <alignment wrapText="1"/>
    </xf>
    <xf numFmtId="0" fontId="1" fillId="5" borderId="1" xfId="0" applyFont="1" applyFill="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0" fillId="6" borderId="1" xfId="0" applyFill="1" applyBorder="1" applyAlignment="1">
      <alignment horizontal="center"/>
    </xf>
    <xf numFmtId="0" fontId="76" fillId="0" borderId="0" xfId="132" applyFont="1" applyAlignment="1">
      <alignment vertical="top" wrapText="1"/>
    </xf>
    <xf numFmtId="0" fontId="76" fillId="0" borderId="0" xfId="132" applyFont="1" applyAlignment="1">
      <alignment wrapText="1"/>
    </xf>
    <xf numFmtId="0" fontId="76" fillId="0" borderId="0" xfId="132" applyFont="1" applyAlignment="1">
      <alignment horizontal="center" wrapText="1"/>
    </xf>
    <xf numFmtId="0" fontId="75" fillId="0" borderId="0" xfId="132"/>
    <xf numFmtId="0" fontId="78" fillId="0" borderId="0" xfId="132" applyFont="1" applyAlignment="1">
      <alignment horizontal="left" vertical="center" wrapText="1"/>
    </xf>
    <xf numFmtId="0" fontId="75" fillId="0" borderId="0" xfId="132" applyAlignment="1">
      <alignment vertical="top"/>
    </xf>
    <xf numFmtId="0" fontId="75" fillId="0" borderId="0" xfId="132" applyProtection="1">
      <protection locked="0"/>
    </xf>
    <xf numFmtId="0" fontId="76" fillId="0" borderId="0" xfId="132" applyFont="1" applyAlignment="1" applyProtection="1">
      <alignment vertical="top" wrapText="1"/>
      <protection locked="0"/>
    </xf>
    <xf numFmtId="0" fontId="76" fillId="0" borderId="0" xfId="132" applyFont="1" applyAlignment="1" applyProtection="1">
      <alignment wrapText="1"/>
      <protection locked="0"/>
    </xf>
    <xf numFmtId="0" fontId="76" fillId="0" borderId="0" xfId="132" applyFont="1" applyAlignment="1" applyProtection="1">
      <alignment horizontal="center" wrapText="1"/>
      <protection locked="0"/>
    </xf>
    <xf numFmtId="0" fontId="75" fillId="0" borderId="0" xfId="132" applyAlignment="1" applyProtection="1">
      <alignment vertical="top"/>
      <protection locked="0"/>
    </xf>
    <xf numFmtId="49" fontId="77" fillId="0" borderId="0" xfId="132" applyNumberFormat="1" applyFont="1" applyAlignment="1">
      <alignment vertical="top" wrapText="1"/>
    </xf>
    <xf numFmtId="0" fontId="3" fillId="0" borderId="0" xfId="132" applyFont="1" applyProtection="1">
      <protection locked="0"/>
    </xf>
    <xf numFmtId="0" fontId="75" fillId="0" borderId="0" xfId="132" applyAlignment="1" applyProtection="1">
      <alignment horizontal="center"/>
      <protection locked="0"/>
    </xf>
    <xf numFmtId="0" fontId="0" fillId="0" borderId="0" xfId="0" applyAlignment="1">
      <alignment vertical="center"/>
    </xf>
    <xf numFmtId="0" fontId="74" fillId="0" borderId="0" xfId="0" applyFont="1" applyAlignment="1">
      <alignment vertical="center"/>
    </xf>
    <xf numFmtId="0" fontId="72" fillId="0" borderId="0" xfId="0" applyFont="1" applyAlignment="1">
      <alignment horizontal="center" vertical="center"/>
    </xf>
    <xf numFmtId="17" fontId="72" fillId="0" borderId="0" xfId="0" applyNumberFormat="1" applyFont="1" applyAlignment="1">
      <alignment horizontal="center" vertical="center"/>
    </xf>
    <xf numFmtId="0" fontId="73" fillId="0" borderId="0" xfId="0" applyFont="1" applyAlignment="1">
      <alignment vertical="center"/>
    </xf>
    <xf numFmtId="0" fontId="68" fillId="0" borderId="0" xfId="0" applyFont="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6" borderId="1" xfId="0" applyFill="1" applyBorder="1" applyAlignment="1">
      <alignment vertical="center"/>
    </xf>
    <xf numFmtId="0" fontId="0" fillId="6" borderId="1" xfId="0" applyFill="1" applyBorder="1" applyAlignment="1">
      <alignment vertical="center" wrapText="1"/>
    </xf>
    <xf numFmtId="0" fontId="0" fillId="6" borderId="1" xfId="0" applyFill="1" applyBorder="1" applyAlignment="1">
      <alignment horizontal="center" vertical="center"/>
    </xf>
    <xf numFmtId="0" fontId="84" fillId="52" borderId="21" xfId="132" applyFont="1" applyFill="1" applyBorder="1" applyAlignment="1" applyProtection="1">
      <alignment horizontal="left" vertical="center" wrapText="1"/>
    </xf>
    <xf numFmtId="0" fontId="68" fillId="4" borderId="1" xfId="0" applyFont="1" applyFill="1" applyBorder="1" applyAlignment="1" applyProtection="1">
      <alignment horizontal="left" vertical="center" wrapText="1"/>
    </xf>
    <xf numFmtId="0" fontId="76" fillId="0" borderId="0" xfId="132" applyFont="1" applyAlignment="1">
      <alignment horizontal="center" vertical="top" wrapText="1"/>
    </xf>
    <xf numFmtId="0" fontId="79" fillId="48" borderId="21" xfId="132" applyFont="1" applyFill="1" applyBorder="1" applyAlignment="1" applyProtection="1">
      <alignment horizontal="center" vertical="top" wrapText="1"/>
    </xf>
    <xf numFmtId="0" fontId="80" fillId="48" borderId="21" xfId="132" applyFont="1" applyFill="1" applyBorder="1" applyAlignment="1" applyProtection="1">
      <alignment horizontal="center" vertical="top" wrapText="1"/>
    </xf>
    <xf numFmtId="0" fontId="80" fillId="49" borderId="21" xfId="132" applyFont="1" applyFill="1" applyBorder="1" applyAlignment="1" applyProtection="1">
      <alignment horizontal="center" vertical="top" wrapText="1"/>
    </xf>
    <xf numFmtId="0" fontId="79" fillId="49" borderId="21" xfId="132" applyFont="1" applyFill="1" applyBorder="1" applyAlignment="1" applyProtection="1">
      <alignment horizontal="center" vertical="top" wrapText="1"/>
    </xf>
    <xf numFmtId="0" fontId="82" fillId="50" borderId="21" xfId="132" applyFont="1" applyFill="1" applyBorder="1" applyAlignment="1" applyProtection="1">
      <alignment horizontal="center" vertical="top" wrapText="1"/>
    </xf>
    <xf numFmtId="0" fontId="76" fillId="0" borderId="21" xfId="132" applyFont="1" applyBorder="1" applyAlignment="1" applyProtection="1">
      <alignment vertical="top" wrapText="1"/>
    </xf>
    <xf numFmtId="0" fontId="76" fillId="0" borderId="21" xfId="132" applyFont="1" applyBorder="1" applyAlignment="1" applyProtection="1">
      <alignment vertical="center" wrapText="1"/>
    </xf>
    <xf numFmtId="0" fontId="83" fillId="0" borderId="21" xfId="132" applyFont="1" applyBorder="1" applyAlignment="1" applyProtection="1">
      <alignment vertical="center" wrapText="1"/>
    </xf>
    <xf numFmtId="0" fontId="76" fillId="0" borderId="21" xfId="132" applyFont="1" applyBorder="1" applyAlignment="1" applyProtection="1">
      <alignment horizontal="center" vertical="center" wrapText="1"/>
    </xf>
    <xf numFmtId="9" fontId="76" fillId="0" borderId="21" xfId="132" applyNumberFormat="1" applyFont="1" applyBorder="1" applyAlignment="1" applyProtection="1">
      <alignment vertical="center" wrapText="1"/>
    </xf>
    <xf numFmtId="10" fontId="76" fillId="0" borderId="21" xfId="132" applyNumberFormat="1" applyFont="1" applyBorder="1" applyAlignment="1" applyProtection="1">
      <alignment vertical="center" wrapText="1"/>
    </xf>
    <xf numFmtId="9" fontId="76" fillId="0" borderId="21" xfId="133" applyFont="1" applyBorder="1" applyAlignment="1" applyProtection="1">
      <alignment vertical="center" wrapText="1"/>
    </xf>
    <xf numFmtId="0" fontId="80" fillId="51" borderId="21" xfId="132" applyFont="1" applyFill="1" applyBorder="1" applyAlignment="1" applyProtection="1">
      <alignment horizontal="center" vertical="top" wrapText="1"/>
    </xf>
    <xf numFmtId="2" fontId="76" fillId="0" borderId="21" xfId="132" applyNumberFormat="1" applyFont="1" applyBorder="1" applyAlignment="1" applyProtection="1">
      <alignment vertical="center" wrapText="1"/>
    </xf>
    <xf numFmtId="0" fontId="68" fillId="0" borderId="0" xfId="0" applyFont="1" applyAlignment="1" applyProtection="1">
      <alignment horizontal="left"/>
      <protection locked="0"/>
    </xf>
    <xf numFmtId="0" fontId="68" fillId="0" borderId="0" xfId="0" applyFont="1" applyAlignment="1" applyProtection="1">
      <alignment horizontal="center"/>
      <protection locked="0"/>
    </xf>
    <xf numFmtId="0" fontId="2" fillId="0" borderId="0" xfId="0" applyFont="1" applyAlignment="1" applyProtection="1">
      <alignment horizontal="center"/>
      <protection locked="0"/>
    </xf>
    <xf numFmtId="0" fontId="68" fillId="0" borderId="0" xfId="0" applyFont="1" applyAlignment="1" applyProtection="1">
      <alignment horizontal="center" vertical="center" wrapText="1"/>
      <protection locked="0"/>
    </xf>
    <xf numFmtId="0" fontId="68" fillId="0" borderId="0" xfId="0" applyFont="1" applyAlignment="1" applyProtection="1">
      <alignment horizontal="justify" vertical="center"/>
      <protection locked="0"/>
    </xf>
    <xf numFmtId="0" fontId="68" fillId="0" borderId="0" xfId="0" applyFont="1" applyAlignment="1" applyProtection="1">
      <alignment horizontal="left" wrapText="1"/>
      <protection locked="0"/>
    </xf>
    <xf numFmtId="0" fontId="68" fillId="0" borderId="0" xfId="0" applyFont="1" applyAlignment="1" applyProtection="1">
      <alignment horizontal="left" vertical="center" wrapText="1"/>
      <protection locked="0"/>
    </xf>
    <xf numFmtId="0" fontId="68" fillId="0" borderId="0" xfId="0" applyFont="1" applyAlignment="1" applyProtection="1">
      <alignment horizontal="left" vertical="center"/>
      <protection locked="0"/>
    </xf>
    <xf numFmtId="0" fontId="69" fillId="2" borderId="1" xfId="0" applyFont="1" applyFill="1" applyBorder="1" applyAlignment="1" applyProtection="1">
      <alignment horizontal="center" vertical="center" wrapText="1"/>
    </xf>
    <xf numFmtId="0" fontId="68" fillId="6" borderId="1" xfId="0" applyFont="1" applyFill="1" applyBorder="1" applyAlignment="1" applyProtection="1">
      <alignment horizontal="left" vertical="center" wrapText="1"/>
    </xf>
    <xf numFmtId="0" fontId="68" fillId="6" borderId="1" xfId="0" applyFont="1" applyFill="1" applyBorder="1" applyAlignment="1" applyProtection="1">
      <alignment horizontal="center" vertical="center" wrapText="1"/>
    </xf>
    <xf numFmtId="0" fontId="4" fillId="6" borderId="1" xfId="0" applyFont="1" applyFill="1" applyBorder="1" applyAlignment="1" applyProtection="1">
      <alignment horizontal="left" vertical="center" wrapText="1"/>
    </xf>
    <xf numFmtId="0" fontId="4" fillId="6" borderId="1" xfId="0" applyFont="1" applyFill="1" applyBorder="1" applyAlignment="1" applyProtection="1">
      <alignment horizontal="center" vertical="center" wrapText="1"/>
    </xf>
    <xf numFmtId="0" fontId="4" fillId="4" borderId="1" xfId="0" applyFont="1" applyFill="1" applyBorder="1" applyAlignment="1" applyProtection="1">
      <alignment horizontal="left" vertical="center" wrapText="1"/>
    </xf>
    <xf numFmtId="0" fontId="69" fillId="2" borderId="18" xfId="0" applyFont="1" applyFill="1" applyBorder="1" applyAlignment="1" applyProtection="1">
      <alignment horizontal="center" vertical="center" wrapText="1"/>
    </xf>
    <xf numFmtId="0" fontId="61" fillId="0" borderId="0" xfId="3" applyFont="1" applyAlignment="1">
      <alignment horizontal="left" vertical="center" wrapText="1"/>
    </xf>
    <xf numFmtId="0" fontId="62" fillId="0" borderId="16" xfId="3" applyFont="1" applyBorder="1" applyAlignment="1">
      <alignment horizontal="left" vertical="center"/>
    </xf>
    <xf numFmtId="0" fontId="64" fillId="45" borderId="17" xfId="3" applyFont="1" applyFill="1" applyBorder="1" applyAlignment="1">
      <alignment horizontal="left" vertical="center"/>
    </xf>
    <xf numFmtId="0" fontId="64" fillId="5" borderId="17" xfId="3" applyFont="1" applyFill="1" applyBorder="1" applyAlignment="1">
      <alignment horizontal="left" vertical="center"/>
    </xf>
    <xf numFmtId="0" fontId="7" fillId="46" borderId="17" xfId="3" applyFill="1" applyBorder="1" applyAlignment="1">
      <alignment horizontal="left" vertical="center" wrapText="1"/>
    </xf>
    <xf numFmtId="0" fontId="64" fillId="45" borderId="17" xfId="3" applyFont="1" applyFill="1" applyBorder="1" applyAlignment="1">
      <alignment horizontal="center"/>
    </xf>
    <xf numFmtId="0" fontId="70" fillId="44" borderId="18" xfId="0" applyFont="1" applyFill="1" applyBorder="1" applyAlignment="1">
      <alignment horizontal="center" vertical="center"/>
    </xf>
    <xf numFmtId="0" fontId="70" fillId="44" borderId="19" xfId="0" applyFont="1" applyFill="1" applyBorder="1" applyAlignment="1">
      <alignment horizontal="center" vertical="center"/>
    </xf>
    <xf numFmtId="0" fontId="70" fillId="44" borderId="20" xfId="0" applyFont="1" applyFill="1" applyBorder="1" applyAlignment="1">
      <alignment horizontal="center" vertical="center"/>
    </xf>
    <xf numFmtId="0" fontId="76" fillId="0" borderId="0" xfId="132" applyFont="1" applyAlignment="1">
      <alignment horizontal="center" vertical="top" wrapText="1"/>
    </xf>
    <xf numFmtId="0" fontId="70" fillId="44" borderId="18" xfId="0" applyFont="1" applyFill="1" applyBorder="1" applyAlignment="1" applyProtection="1">
      <alignment horizontal="center" vertical="center"/>
    </xf>
    <xf numFmtId="0" fontId="70" fillId="44" borderId="19" xfId="0" applyFont="1" applyFill="1" applyBorder="1" applyAlignment="1" applyProtection="1">
      <alignment horizontal="center" vertical="center"/>
    </xf>
    <xf numFmtId="0" fontId="70" fillId="44" borderId="20" xfId="0" applyFont="1" applyFill="1" applyBorder="1" applyAlignment="1" applyProtection="1">
      <alignment horizontal="center" vertical="center"/>
    </xf>
    <xf numFmtId="0" fontId="70" fillId="44" borderId="1" xfId="0" applyFont="1" applyFill="1" applyBorder="1" applyAlignment="1" applyProtection="1">
      <alignment horizontal="center" vertical="center"/>
    </xf>
  </cellXfs>
  <cellStyles count="134">
    <cellStyle name="1o.nível" xfId="4" xr:uid="{00000000-0005-0000-0000-000000000000}"/>
    <cellStyle name="20% - Accent1" xfId="5" xr:uid="{00000000-0005-0000-0000-000001000000}"/>
    <cellStyle name="20% - Accent2" xfId="6" xr:uid="{00000000-0005-0000-0000-000002000000}"/>
    <cellStyle name="20% - Accent3" xfId="7" xr:uid="{00000000-0005-0000-0000-000003000000}"/>
    <cellStyle name="20% - Accent4" xfId="8" xr:uid="{00000000-0005-0000-0000-000004000000}"/>
    <cellStyle name="20% - Accent5" xfId="9" xr:uid="{00000000-0005-0000-0000-000005000000}"/>
    <cellStyle name="20% - Accent6" xfId="10" xr:uid="{00000000-0005-0000-0000-000006000000}"/>
    <cellStyle name="2o.nível" xfId="11" xr:uid="{00000000-0005-0000-0000-000007000000}"/>
    <cellStyle name="40% - Accent1" xfId="12" xr:uid="{00000000-0005-0000-0000-000008000000}"/>
    <cellStyle name="40% - Accent2" xfId="13" xr:uid="{00000000-0005-0000-0000-000009000000}"/>
    <cellStyle name="40% - Accent3" xfId="14" xr:uid="{00000000-0005-0000-0000-00000A000000}"/>
    <cellStyle name="40% - Accent4" xfId="15" xr:uid="{00000000-0005-0000-0000-00000B000000}"/>
    <cellStyle name="40% - Accent5" xfId="16" xr:uid="{00000000-0005-0000-0000-00000C000000}"/>
    <cellStyle name="40% - Accent6" xfId="17" xr:uid="{00000000-0005-0000-0000-00000D000000}"/>
    <cellStyle name="60% - Accent1" xfId="18" xr:uid="{00000000-0005-0000-0000-00000E000000}"/>
    <cellStyle name="60% - Accent2" xfId="19" xr:uid="{00000000-0005-0000-0000-00000F000000}"/>
    <cellStyle name="60% - Accent3" xfId="20" xr:uid="{00000000-0005-0000-0000-000010000000}"/>
    <cellStyle name="60% - Accent4" xfId="21" xr:uid="{00000000-0005-0000-0000-000011000000}"/>
    <cellStyle name="60% - Accent5" xfId="22" xr:uid="{00000000-0005-0000-0000-000012000000}"/>
    <cellStyle name="60% - Accent6" xfId="23" xr:uid="{00000000-0005-0000-0000-000013000000}"/>
    <cellStyle name="a_Divisão" xfId="24" xr:uid="{00000000-0005-0000-0000-000014000000}"/>
    <cellStyle name="a_normal" xfId="25" xr:uid="{00000000-0005-0000-0000-000015000000}"/>
    <cellStyle name="a_quebra_1" xfId="26" xr:uid="{00000000-0005-0000-0000-000016000000}"/>
    <cellStyle name="a_quebra_2" xfId="27" xr:uid="{00000000-0005-0000-0000-000017000000}"/>
    <cellStyle name="AbertBalan" xfId="28" xr:uid="{00000000-0005-0000-0000-000018000000}"/>
    <cellStyle name="Accent1" xfId="29" xr:uid="{00000000-0005-0000-0000-000019000000}"/>
    <cellStyle name="Accent2" xfId="30" xr:uid="{00000000-0005-0000-0000-00001A000000}"/>
    <cellStyle name="Accent3" xfId="31" xr:uid="{00000000-0005-0000-0000-00001B000000}"/>
    <cellStyle name="Accent4" xfId="32" xr:uid="{00000000-0005-0000-0000-00001C000000}"/>
    <cellStyle name="Accent5" xfId="33" xr:uid="{00000000-0005-0000-0000-00001D000000}"/>
    <cellStyle name="Accent6" xfId="34" xr:uid="{00000000-0005-0000-0000-00001E000000}"/>
    <cellStyle name="anobase" xfId="35" xr:uid="{00000000-0005-0000-0000-00001F000000}"/>
    <cellStyle name="anos" xfId="36" xr:uid="{00000000-0005-0000-0000-000020000000}"/>
    <cellStyle name="Bad" xfId="37" xr:uid="{00000000-0005-0000-0000-000021000000}"/>
    <cellStyle name="Calculation" xfId="38" xr:uid="{00000000-0005-0000-0000-000022000000}"/>
    <cellStyle name="Check Cell" xfId="39" xr:uid="{00000000-0005-0000-0000-000023000000}"/>
    <cellStyle name="Comma [0]_laroux" xfId="40" xr:uid="{00000000-0005-0000-0000-000024000000}"/>
    <cellStyle name="Comma 0" xfId="41" xr:uid="{00000000-0005-0000-0000-000025000000}"/>
    <cellStyle name="Comma 2" xfId="42" xr:uid="{00000000-0005-0000-0000-000026000000}"/>
    <cellStyle name="Comma_laroux" xfId="43" xr:uid="{00000000-0005-0000-0000-000027000000}"/>
    <cellStyle name="Comma0 - Modelo1" xfId="44" xr:uid="{00000000-0005-0000-0000-000028000000}"/>
    <cellStyle name="Comma0 - Style1" xfId="45" xr:uid="{00000000-0005-0000-0000-000029000000}"/>
    <cellStyle name="Comma1 - Modelo2" xfId="46" xr:uid="{00000000-0005-0000-0000-00002A000000}"/>
    <cellStyle name="Comma1 - Style2" xfId="47" xr:uid="{00000000-0005-0000-0000-00002B000000}"/>
    <cellStyle name="Currency [0]_1995" xfId="48" xr:uid="{00000000-0005-0000-0000-00002C000000}"/>
    <cellStyle name="Currency 0" xfId="49" xr:uid="{00000000-0005-0000-0000-00002D000000}"/>
    <cellStyle name="Currency 2" xfId="50" xr:uid="{00000000-0005-0000-0000-00002E000000}"/>
    <cellStyle name="Currency_1995" xfId="51" xr:uid="{00000000-0005-0000-0000-00002F000000}"/>
    <cellStyle name="Date Aligned" xfId="52" xr:uid="{00000000-0005-0000-0000-000030000000}"/>
    <cellStyle name="Dia" xfId="53" xr:uid="{00000000-0005-0000-0000-000031000000}"/>
    <cellStyle name="divisao" xfId="54" xr:uid="{00000000-0005-0000-0000-000032000000}"/>
    <cellStyle name="Dotted Line" xfId="55" xr:uid="{00000000-0005-0000-0000-000033000000}"/>
    <cellStyle name="Encabez1" xfId="56" xr:uid="{00000000-0005-0000-0000-000034000000}"/>
    <cellStyle name="Encabez2" xfId="57" xr:uid="{00000000-0005-0000-0000-000035000000}"/>
    <cellStyle name="Estilo 1" xfId="58" xr:uid="{00000000-0005-0000-0000-000036000000}"/>
    <cellStyle name="Euro" xfId="59" xr:uid="{00000000-0005-0000-0000-000037000000}"/>
    <cellStyle name="Explanatory Text" xfId="60" xr:uid="{00000000-0005-0000-0000-000038000000}"/>
    <cellStyle name="F2" xfId="61" xr:uid="{00000000-0005-0000-0000-000039000000}"/>
    <cellStyle name="F3" xfId="62" xr:uid="{00000000-0005-0000-0000-00003A000000}"/>
    <cellStyle name="F4" xfId="63" xr:uid="{00000000-0005-0000-0000-00003B000000}"/>
    <cellStyle name="F5" xfId="64" xr:uid="{00000000-0005-0000-0000-00003C000000}"/>
    <cellStyle name="F6" xfId="65" xr:uid="{00000000-0005-0000-0000-00003D000000}"/>
    <cellStyle name="F7" xfId="66" xr:uid="{00000000-0005-0000-0000-00003E000000}"/>
    <cellStyle name="F8" xfId="67" xr:uid="{00000000-0005-0000-0000-00003F000000}"/>
    <cellStyle name="Fijo" xfId="68" xr:uid="{00000000-0005-0000-0000-000040000000}"/>
    <cellStyle name="Financiero" xfId="69" xr:uid="{00000000-0005-0000-0000-000041000000}"/>
    <cellStyle name="Followed Hyperlink_ATL" xfId="70" xr:uid="{00000000-0005-0000-0000-000042000000}"/>
    <cellStyle name="Footnote" xfId="71" xr:uid="{00000000-0005-0000-0000-000043000000}"/>
    <cellStyle name="Good" xfId="72" xr:uid="{00000000-0005-0000-0000-000044000000}"/>
    <cellStyle name="Grey" xfId="73" xr:uid="{00000000-0005-0000-0000-000045000000}"/>
    <cellStyle name="Grupo" xfId="74" xr:uid="{00000000-0005-0000-0000-000046000000}"/>
    <cellStyle name="Hard Percent" xfId="75" xr:uid="{00000000-0005-0000-0000-000047000000}"/>
    <cellStyle name="Header" xfId="76" xr:uid="{00000000-0005-0000-0000-000048000000}"/>
    <cellStyle name="Heading 1" xfId="77" xr:uid="{00000000-0005-0000-0000-000049000000}"/>
    <cellStyle name="Heading 2" xfId="78" xr:uid="{00000000-0005-0000-0000-00004A000000}"/>
    <cellStyle name="Heading 3" xfId="79" xr:uid="{00000000-0005-0000-0000-00004B000000}"/>
    <cellStyle name="Heading 4" xfId="80" xr:uid="{00000000-0005-0000-0000-00004C000000}"/>
    <cellStyle name="Indefinido" xfId="81" xr:uid="{00000000-0005-0000-0000-00004D000000}"/>
    <cellStyle name="indice" xfId="82" xr:uid="{00000000-0005-0000-0000-00004E000000}"/>
    <cellStyle name="Input" xfId="83" xr:uid="{00000000-0005-0000-0000-00004F000000}"/>
    <cellStyle name="Input  1o.nível" xfId="84" xr:uid="{00000000-0005-0000-0000-000050000000}"/>
    <cellStyle name="Input [yellow]" xfId="85" xr:uid="{00000000-0005-0000-0000-000051000000}"/>
    <cellStyle name="Input totais  2o.nível" xfId="86" xr:uid="{00000000-0005-0000-0000-000052000000}"/>
    <cellStyle name="Linked Cell" xfId="87" xr:uid="{00000000-0005-0000-0000-000053000000}"/>
    <cellStyle name="Millares [0]_Graficos Finanzas" xfId="88" xr:uid="{00000000-0005-0000-0000-000054000000}"/>
    <cellStyle name="Millares_Graficos Finanzas" xfId="89" xr:uid="{00000000-0005-0000-0000-000055000000}"/>
    <cellStyle name="Moeda 2" xfId="90" xr:uid="{00000000-0005-0000-0000-000056000000}"/>
    <cellStyle name="Moneda [0]_Asientos de Cierre 1298" xfId="91" xr:uid="{00000000-0005-0000-0000-000057000000}"/>
    <cellStyle name="Moneda_Asientos de Cierre 1298" xfId="92" xr:uid="{00000000-0005-0000-0000-000058000000}"/>
    <cellStyle name="Monetario" xfId="93" xr:uid="{00000000-0005-0000-0000-000059000000}"/>
    <cellStyle name="movimentação" xfId="94" xr:uid="{00000000-0005-0000-0000-00005A000000}"/>
    <cellStyle name="Multiple" xfId="95" xr:uid="{00000000-0005-0000-0000-00005B000000}"/>
    <cellStyle name="Neutral" xfId="96" xr:uid="{00000000-0005-0000-0000-00005C000000}"/>
    <cellStyle name="no dec" xfId="97" xr:uid="{00000000-0005-0000-0000-00005D000000}"/>
    <cellStyle name="Normal" xfId="0" builtinId="0"/>
    <cellStyle name="Normal - Style1" xfId="98" xr:uid="{00000000-0005-0000-0000-00005F000000}"/>
    <cellStyle name="Normal 2" xfId="3" xr:uid="{00000000-0005-0000-0000-000060000000}"/>
    <cellStyle name="Normal 3" xfId="132" xr:uid="{C009151E-1D53-4B47-8441-4CE99D1FF7DA}"/>
    <cellStyle name="normal1" xfId="99" xr:uid="{00000000-0005-0000-0000-000061000000}"/>
    <cellStyle name="Note" xfId="100" xr:uid="{00000000-0005-0000-0000-000062000000}"/>
    <cellStyle name="Output" xfId="101" xr:uid="{00000000-0005-0000-0000-000063000000}"/>
    <cellStyle name="Page Number" xfId="102" xr:uid="{00000000-0005-0000-0000-000064000000}"/>
    <cellStyle name="Percent [2]" xfId="103" xr:uid="{00000000-0005-0000-0000-000065000000}"/>
    <cellStyle name="Percent_PERSONAL" xfId="104" xr:uid="{00000000-0005-0000-0000-000066000000}"/>
    <cellStyle name="Porcentagem" xfId="2" builtinId="5"/>
    <cellStyle name="Porcentagem 2" xfId="105" xr:uid="{00000000-0005-0000-0000-000068000000}"/>
    <cellStyle name="Porcentagem 3" xfId="133" xr:uid="{49A5381B-2C18-4C8F-8960-598B4229E5B6}"/>
    <cellStyle name="Porcentaje" xfId="106" xr:uid="{00000000-0005-0000-0000-000069000000}"/>
    <cellStyle name="RM" xfId="107" xr:uid="{00000000-0005-0000-0000-00006A000000}"/>
    <cellStyle name="rodape" xfId="108" xr:uid="{00000000-0005-0000-0000-00006B000000}"/>
    <cellStyle name="Sep. milhar [0]" xfId="109" xr:uid="{00000000-0005-0000-0000-00006C000000}"/>
    <cellStyle name="ssubtitulo" xfId="110" xr:uid="{00000000-0005-0000-0000-00006D000000}"/>
    <cellStyle name="subtitulo" xfId="111" xr:uid="{00000000-0005-0000-0000-00006E000000}"/>
    <cellStyle name="Sub-Título" xfId="112" xr:uid="{00000000-0005-0000-0000-00006F000000}"/>
    <cellStyle name="Table Head" xfId="113" xr:uid="{00000000-0005-0000-0000-000070000000}"/>
    <cellStyle name="Table Head Aligned" xfId="114" xr:uid="{00000000-0005-0000-0000-000071000000}"/>
    <cellStyle name="Table Head Blue" xfId="115" xr:uid="{00000000-0005-0000-0000-000072000000}"/>
    <cellStyle name="Table Head Green" xfId="116" xr:uid="{00000000-0005-0000-0000-000073000000}"/>
    <cellStyle name="Table Title" xfId="117" xr:uid="{00000000-0005-0000-0000-000074000000}"/>
    <cellStyle name="Table Units" xfId="118" xr:uid="{00000000-0005-0000-0000-000075000000}"/>
    <cellStyle name="Title" xfId="119" xr:uid="{00000000-0005-0000-0000-000076000000}"/>
    <cellStyle name="titulo" xfId="120" xr:uid="{00000000-0005-0000-0000-000077000000}"/>
    <cellStyle name="titulomov" xfId="121" xr:uid="{00000000-0005-0000-0000-000078000000}"/>
    <cellStyle name="Todos" xfId="122" xr:uid="{00000000-0005-0000-0000-000079000000}"/>
    <cellStyle name="totalbalan" xfId="123" xr:uid="{00000000-0005-0000-0000-00007A000000}"/>
    <cellStyle name="Valores[2]" xfId="124" xr:uid="{00000000-0005-0000-0000-00007B000000}"/>
    <cellStyle name="Vírgula" xfId="1" builtinId="3"/>
    <cellStyle name="Vírgula 2" xfId="131" xr:uid="{00000000-0005-0000-0000-00007D000000}"/>
    <cellStyle name="Warning Text" xfId="125" xr:uid="{00000000-0005-0000-0000-00007E000000}"/>
    <cellStyle name="콤마 [0]_laroux" xfId="126" xr:uid="{00000000-0005-0000-0000-00007F000000}"/>
    <cellStyle name="콤마_laroux" xfId="127" xr:uid="{00000000-0005-0000-0000-000080000000}"/>
    <cellStyle name="통화 [0]_laroux" xfId="128" xr:uid="{00000000-0005-0000-0000-000081000000}"/>
    <cellStyle name="통화_laroux" xfId="129" xr:uid="{00000000-0005-0000-0000-000082000000}"/>
    <cellStyle name="표준_laroux" xfId="130" xr:uid="{00000000-0005-0000-0000-000083000000}"/>
  </cellStyles>
  <dxfs count="6">
    <dxf>
      <font>
        <color rgb="FF9C6500"/>
      </font>
      <fill>
        <patternFill patternType="solid">
          <fgColor rgb="FFFFEB9C"/>
          <bgColor rgb="FFFFEB9C"/>
        </patternFill>
      </fill>
    </dxf>
    <dxf>
      <font>
        <color rgb="FF17365D"/>
      </font>
      <fill>
        <patternFill patternType="solid">
          <fgColor rgb="FFB8CCE4"/>
          <bgColor rgb="FFB8CCE4"/>
        </patternFill>
      </fill>
    </dxf>
    <dxf>
      <font>
        <color rgb="FF9C6500"/>
      </font>
      <fill>
        <patternFill patternType="solid">
          <fgColor rgb="FFFFEB9C"/>
          <bgColor rgb="FFFFEB9C"/>
        </patternFill>
      </fill>
    </dxf>
    <dxf>
      <font>
        <color rgb="FF17365D"/>
      </font>
      <fill>
        <patternFill patternType="solid">
          <fgColor rgb="FFB8CCE4"/>
          <bgColor rgb="FFB8CCE4"/>
        </patternFill>
      </fill>
    </dxf>
    <dxf>
      <font>
        <color rgb="FF9C6500"/>
      </font>
      <fill>
        <patternFill patternType="solid">
          <fgColor rgb="FFFFEB9C"/>
          <bgColor rgb="FFFFEB9C"/>
        </patternFill>
      </fill>
    </dxf>
    <dxf>
      <font>
        <color rgb="FF17365D"/>
      </font>
      <fill>
        <patternFill patternType="solid">
          <fgColor rgb="FFB8CCE4"/>
          <bgColor rgb="FFB8CCE4"/>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externalLink" Target="externalLinks/externalLink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microsoft.com/office/2017/10/relationships/person" Target="persons/person0.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microsoft.com/office/2017/10/relationships/person" Target="persons/person.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Qtde Objetivos e Ações </a:t>
            </a:r>
          </a:p>
          <a:p>
            <a:pPr>
              <a:defRPr sz="1400"/>
            </a:pPr>
            <a:r>
              <a:rPr lang="pt-BR" sz="1400"/>
              <a:t>PDI 2018-2022</a:t>
            </a:r>
          </a:p>
        </c:rich>
      </c:tx>
      <c:overlay val="1"/>
    </c:title>
    <c:autoTitleDeleted val="0"/>
    <c:plotArea>
      <c:layout/>
      <c:barChart>
        <c:barDir val="col"/>
        <c:grouping val="clustered"/>
        <c:varyColors val="0"/>
        <c:ser>
          <c:idx val="0"/>
          <c:order val="0"/>
          <c:tx>
            <c:strRef>
              <c:f>'Resumo PDI'!$B$3</c:f>
              <c:strCache>
                <c:ptCount val="1"/>
                <c:pt idx="0">
                  <c:v>Objetivos Estratégicos</c:v>
                </c:pt>
              </c:strCache>
            </c:strRef>
          </c:tx>
          <c:invertIfNegative val="0"/>
          <c:dLbls>
            <c:dLbl>
              <c:idx val="0"/>
              <c:layout>
                <c:manualLayout>
                  <c:x val="0"/>
                  <c:y val="1.8518518518518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6B-4676-8391-6C9F46D1C27F}"/>
                </c:ext>
              </c:extLst>
            </c:dLbl>
            <c:dLbl>
              <c:idx val="1"/>
              <c:layout>
                <c:manualLayout>
                  <c:x val="0"/>
                  <c:y val="1.38888888888889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6B-4676-8391-6C9F46D1C27F}"/>
                </c:ext>
              </c:extLst>
            </c:dLbl>
            <c:dLbl>
              <c:idx val="2"/>
              <c:layout>
                <c:manualLayout>
                  <c:x val="-1.7497812773403319E-3"/>
                  <c:y val="1.38888888888889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6B-4676-8391-6C9F46D1C27F}"/>
                </c:ext>
              </c:extLst>
            </c:dLbl>
            <c:dLbl>
              <c:idx val="3"/>
              <c:layout>
                <c:manualLayout>
                  <c:x val="-3.499562554680665E-3"/>
                  <c:y val="1.85185185185185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6B-4676-8391-6C9F46D1C27F}"/>
                </c:ext>
              </c:extLst>
            </c:dLbl>
            <c:spPr>
              <a:noFill/>
              <a:ln>
                <a:noFill/>
              </a:ln>
              <a:effectLst/>
            </c:spPr>
            <c:txPr>
              <a:bodyPr/>
              <a:lstStyle/>
              <a:p>
                <a:pPr>
                  <a:defRPr sz="800"/>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'Resumo PDI'!$A$4:$A$11</c:f>
              <c:strCache>
                <c:ptCount val="8"/>
                <c:pt idx="0">
                  <c:v>Ensino</c:v>
                </c:pt>
                <c:pt idx="1">
                  <c:v>Pesquisa</c:v>
                </c:pt>
                <c:pt idx="2">
                  <c:v>Extensão</c:v>
                </c:pt>
                <c:pt idx="3">
                  <c:v>Pessoas (servidores)</c:v>
                </c:pt>
                <c:pt idx="4">
                  <c:v>Pessoas (estudantes)</c:v>
                </c:pt>
                <c:pt idx="5">
                  <c:v>Cultura Artística/ Esportes</c:v>
                </c:pt>
                <c:pt idx="6">
                  <c:v>Infra Estrutura</c:v>
                </c:pt>
                <c:pt idx="7">
                  <c:v>Gestão</c:v>
                </c:pt>
              </c:strCache>
            </c:strRef>
          </c:cat>
          <c:val>
            <c:numRef>
              <c:f>'Resumo PDI'!$B$4:$B$11</c:f>
              <c:numCache>
                <c:formatCode>General</c:formatCode>
                <c:ptCount val="8"/>
                <c:pt idx="0">
                  <c:v>6</c:v>
                </c:pt>
                <c:pt idx="1">
                  <c:v>5</c:v>
                </c:pt>
                <c:pt idx="2">
                  <c:v>15</c:v>
                </c:pt>
                <c:pt idx="3">
                  <c:v>4</c:v>
                </c:pt>
                <c:pt idx="4">
                  <c:v>8</c:v>
                </c:pt>
                <c:pt idx="5">
                  <c:v>3</c:v>
                </c:pt>
                <c:pt idx="6">
                  <c:v>7</c:v>
                </c:pt>
                <c:pt idx="7">
                  <c:v>17</c:v>
                </c:pt>
              </c:numCache>
            </c:numRef>
          </c:val>
          <c:extLst>
            <c:ext xmlns:c16="http://schemas.microsoft.com/office/drawing/2014/chart" uri="{C3380CC4-5D6E-409C-BE32-E72D297353CC}">
              <c16:uniqueId val="{00000004-196B-4676-8391-6C9F46D1C27F}"/>
            </c:ext>
          </c:extLst>
        </c:ser>
        <c:ser>
          <c:idx val="1"/>
          <c:order val="1"/>
          <c:tx>
            <c:strRef>
              <c:f>'Resumo PDI'!$C$3</c:f>
              <c:strCache>
                <c:ptCount val="1"/>
                <c:pt idx="0">
                  <c:v>Ações Estratégicas</c:v>
                </c:pt>
              </c:strCache>
            </c:strRef>
          </c:tx>
          <c:invertIfNegative val="0"/>
          <c:dLbls>
            <c:spPr>
              <a:noFill/>
              <a:ln>
                <a:noFill/>
              </a:ln>
              <a:effectLst/>
            </c:spPr>
            <c:txPr>
              <a:bodyPr/>
              <a:lstStyle/>
              <a:p>
                <a:pPr>
                  <a:defRPr sz="800"/>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'Resumo PDI'!$A$4:$A$11</c:f>
              <c:strCache>
                <c:ptCount val="8"/>
                <c:pt idx="0">
                  <c:v>Ensino</c:v>
                </c:pt>
                <c:pt idx="1">
                  <c:v>Pesquisa</c:v>
                </c:pt>
                <c:pt idx="2">
                  <c:v>Extensão</c:v>
                </c:pt>
                <c:pt idx="3">
                  <c:v>Pessoas (servidores)</c:v>
                </c:pt>
                <c:pt idx="4">
                  <c:v>Pessoas (estudantes)</c:v>
                </c:pt>
                <c:pt idx="5">
                  <c:v>Cultura Artística/ Esportes</c:v>
                </c:pt>
                <c:pt idx="6">
                  <c:v>Infra Estrutura</c:v>
                </c:pt>
                <c:pt idx="7">
                  <c:v>Gestão</c:v>
                </c:pt>
              </c:strCache>
            </c:strRef>
          </c:cat>
          <c:val>
            <c:numRef>
              <c:f>'Resumo PDI'!$C$4:$C$11</c:f>
              <c:numCache>
                <c:formatCode>General</c:formatCode>
                <c:ptCount val="8"/>
                <c:pt idx="0">
                  <c:v>42</c:v>
                </c:pt>
                <c:pt idx="1">
                  <c:v>81</c:v>
                </c:pt>
                <c:pt idx="2">
                  <c:v>56</c:v>
                </c:pt>
                <c:pt idx="3">
                  <c:v>16</c:v>
                </c:pt>
                <c:pt idx="4">
                  <c:v>43</c:v>
                </c:pt>
                <c:pt idx="5">
                  <c:v>14</c:v>
                </c:pt>
                <c:pt idx="6">
                  <c:v>49</c:v>
                </c:pt>
                <c:pt idx="7">
                  <c:v>149</c:v>
                </c:pt>
              </c:numCache>
            </c:numRef>
          </c:val>
          <c:extLst>
            <c:ext xmlns:c16="http://schemas.microsoft.com/office/drawing/2014/chart" uri="{C3380CC4-5D6E-409C-BE32-E72D297353CC}">
              <c16:uniqueId val="{00000005-196B-4676-8391-6C9F46D1C27F}"/>
            </c:ext>
          </c:extLst>
        </c:ser>
        <c:dLbls>
          <c:showLegendKey val="0"/>
          <c:showVal val="0"/>
          <c:showCatName val="0"/>
          <c:showSerName val="0"/>
          <c:showPercent val="0"/>
          <c:showBubbleSize val="0"/>
        </c:dLbls>
        <c:gapWidth val="150"/>
        <c:axId val="274835056"/>
        <c:axId val="274826432"/>
      </c:barChart>
      <c:catAx>
        <c:axId val="274835056"/>
        <c:scaling>
          <c:orientation val="minMax"/>
        </c:scaling>
        <c:delete val="0"/>
        <c:axPos val="b"/>
        <c:numFmt formatCode="General" sourceLinked="0"/>
        <c:majorTickMark val="out"/>
        <c:minorTickMark val="none"/>
        <c:tickLblPos val="nextTo"/>
        <c:crossAx val="274826432"/>
        <c:crosses val="autoZero"/>
        <c:auto val="1"/>
        <c:lblAlgn val="ctr"/>
        <c:lblOffset val="100"/>
        <c:noMultiLvlLbl val="0"/>
      </c:catAx>
      <c:valAx>
        <c:axId val="274826432"/>
        <c:scaling>
          <c:orientation val="minMax"/>
        </c:scaling>
        <c:delete val="0"/>
        <c:axPos val="l"/>
        <c:numFmt formatCode="General" sourceLinked="1"/>
        <c:majorTickMark val="out"/>
        <c:minorTickMark val="none"/>
        <c:tickLblPos val="nextTo"/>
        <c:crossAx val="274835056"/>
        <c:crosses val="autoZero"/>
        <c:crossBetween val="between"/>
      </c:valAx>
      <c:spPr>
        <a:noFill/>
        <a:ln w="25400">
          <a:noFill/>
        </a:ln>
      </c:spPr>
    </c:plotArea>
    <c:legend>
      <c:legendPos val="r"/>
      <c:overlay val="0"/>
    </c:legend>
    <c:plotVisOnly val="1"/>
    <c:dispBlanksAs val="gap"/>
    <c:showDLblsOverMax val="0"/>
  </c:chart>
  <c:spPr>
    <a:ln>
      <a:solidFill>
        <a:schemeClr val="bg1">
          <a:lumMod val="65000"/>
        </a:schemeClr>
      </a:solidFill>
    </a:ln>
  </c:spPr>
  <c:printSettings>
    <c:headerFooter/>
    <c:pageMargins b="0.78740157499999996" l="0.511811024" r="0.511811024" t="0.78740157499999996" header="0.31496062000000197" footer="0.3149606200000019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Pessoas Servidores</a:t>
            </a:r>
            <a:endParaRPr lang="en-US" sz="1400"/>
          </a:p>
        </c:rich>
      </c:tx>
      <c:layout>
        <c:manualLayout>
          <c:xMode val="edge"/>
          <c:yMode val="edge"/>
          <c:x val="0.21711045047940492"/>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4BF2-48EA-B7BD-05A075DF487F}"/>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4BF2-48EA-B7BD-05A075DF487F}"/>
              </c:ext>
            </c:extLst>
          </c:dPt>
          <c:dPt>
            <c:idx val="2"/>
            <c:bubble3D val="0"/>
            <c:spPr>
              <a:solidFill>
                <a:srgbClr val="C00000">
                  <a:alpha val="78000"/>
                </a:srgbClr>
              </a:solidFill>
            </c:spPr>
            <c:extLst>
              <c:ext xmlns:c16="http://schemas.microsoft.com/office/drawing/2014/chart" uri="{C3380CC4-5D6E-409C-BE32-E72D297353CC}">
                <c16:uniqueId val="{00000005-4BF2-48EA-B7BD-05A075DF487F}"/>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F2-48EA-B7BD-05A075DF487F}"/>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F2-48EA-B7BD-05A075DF487F}"/>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F2-48EA-B7BD-05A075DF487F}"/>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2019'!$D$86:$F$86</c:f>
              <c:numCache>
                <c:formatCode>_-* #,##0_-;\-* #,##0_-;_-* "-"??_-;_-@_-</c:formatCode>
                <c:ptCount val="3"/>
                <c:pt idx="0">
                  <c:v>0</c:v>
                </c:pt>
                <c:pt idx="1">
                  <c:v>0</c:v>
                </c:pt>
                <c:pt idx="2">
                  <c:v>0</c:v>
                </c:pt>
              </c:numCache>
            </c:numRef>
          </c:val>
          <c:extLst>
            <c:ext xmlns:c16="http://schemas.microsoft.com/office/drawing/2014/chart" uri="{C3380CC4-5D6E-409C-BE32-E72D297353CC}">
              <c16:uniqueId val="{00000006-4BF2-48EA-B7BD-05A075DF487F}"/>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Pessoas Estudantes</a:t>
            </a:r>
            <a:endParaRPr lang="en-US" sz="1400"/>
          </a:p>
        </c:rich>
      </c:tx>
      <c:layout>
        <c:manualLayout>
          <c:xMode val="edge"/>
          <c:yMode val="edge"/>
          <c:x val="0.21711045047940492"/>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7FF5-4106-8F7A-BA9D54B37960}"/>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7FF5-4106-8F7A-BA9D54B37960}"/>
              </c:ext>
            </c:extLst>
          </c:dPt>
          <c:dPt>
            <c:idx val="2"/>
            <c:bubble3D val="0"/>
            <c:spPr>
              <a:solidFill>
                <a:srgbClr val="C00000">
                  <a:alpha val="78000"/>
                </a:srgbClr>
              </a:solidFill>
            </c:spPr>
            <c:extLst>
              <c:ext xmlns:c16="http://schemas.microsoft.com/office/drawing/2014/chart" uri="{C3380CC4-5D6E-409C-BE32-E72D297353CC}">
                <c16:uniqueId val="{00000005-7FF5-4106-8F7A-BA9D54B37960}"/>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FF5-4106-8F7A-BA9D54B37960}"/>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FF5-4106-8F7A-BA9D54B37960}"/>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FF5-4106-8F7A-BA9D54B37960}"/>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2019'!$D$87:$F$87</c:f>
              <c:numCache>
                <c:formatCode>_-* #,##0_-;\-* #,##0_-;_-* "-"??_-;_-@_-</c:formatCode>
                <c:ptCount val="3"/>
                <c:pt idx="0">
                  <c:v>0</c:v>
                </c:pt>
                <c:pt idx="1">
                  <c:v>0</c:v>
                </c:pt>
                <c:pt idx="2">
                  <c:v>0</c:v>
                </c:pt>
              </c:numCache>
            </c:numRef>
          </c:val>
          <c:extLst>
            <c:ext xmlns:c16="http://schemas.microsoft.com/office/drawing/2014/chart" uri="{C3380CC4-5D6E-409C-BE32-E72D297353CC}">
              <c16:uniqueId val="{00000006-7FF5-4106-8F7A-BA9D54B37960}"/>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Cultura Artística/Esporte</a:t>
            </a:r>
            <a:endParaRPr lang="en-US" sz="1400"/>
          </a:p>
        </c:rich>
      </c:tx>
      <c:layout>
        <c:manualLayout>
          <c:xMode val="edge"/>
          <c:yMode val="edge"/>
          <c:x val="0.21711045047940492"/>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2EC8-44B8-A4D0-913C4D3F092D}"/>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2EC8-44B8-A4D0-913C4D3F092D}"/>
              </c:ext>
            </c:extLst>
          </c:dPt>
          <c:dPt>
            <c:idx val="2"/>
            <c:bubble3D val="0"/>
            <c:spPr>
              <a:solidFill>
                <a:srgbClr val="C00000">
                  <a:alpha val="78000"/>
                </a:srgbClr>
              </a:solidFill>
            </c:spPr>
            <c:extLst>
              <c:ext xmlns:c16="http://schemas.microsoft.com/office/drawing/2014/chart" uri="{C3380CC4-5D6E-409C-BE32-E72D297353CC}">
                <c16:uniqueId val="{00000005-2EC8-44B8-A4D0-913C4D3F092D}"/>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C8-44B8-A4D0-913C4D3F092D}"/>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EC8-44B8-A4D0-913C4D3F092D}"/>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EC8-44B8-A4D0-913C4D3F092D}"/>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2019'!$D$88:$F$88</c:f>
              <c:numCache>
                <c:formatCode>_-* #,##0_-;\-* #,##0_-;_-* "-"??_-;_-@_-</c:formatCode>
                <c:ptCount val="3"/>
                <c:pt idx="0">
                  <c:v>0</c:v>
                </c:pt>
                <c:pt idx="1">
                  <c:v>0</c:v>
                </c:pt>
                <c:pt idx="2">
                  <c:v>0</c:v>
                </c:pt>
              </c:numCache>
            </c:numRef>
          </c:val>
          <c:extLst>
            <c:ext xmlns:c16="http://schemas.microsoft.com/office/drawing/2014/chart" uri="{C3380CC4-5D6E-409C-BE32-E72D297353CC}">
              <c16:uniqueId val="{00000006-2EC8-44B8-A4D0-913C4D3F092D}"/>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Infraestrutura UFC INFRA</a:t>
            </a:r>
            <a:endParaRPr lang="en-US" sz="1400"/>
          </a:p>
        </c:rich>
      </c:tx>
      <c:layout>
        <c:manualLayout>
          <c:xMode val="edge"/>
          <c:yMode val="edge"/>
          <c:x val="0.21711045047940492"/>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AEFC-41BF-8486-494C2C2C7C6A}"/>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AEFC-41BF-8486-494C2C2C7C6A}"/>
              </c:ext>
            </c:extLst>
          </c:dPt>
          <c:dPt>
            <c:idx val="2"/>
            <c:bubble3D val="0"/>
            <c:spPr>
              <a:solidFill>
                <a:srgbClr val="C00000">
                  <a:alpha val="78000"/>
                </a:srgbClr>
              </a:solidFill>
            </c:spPr>
            <c:extLst>
              <c:ext xmlns:c16="http://schemas.microsoft.com/office/drawing/2014/chart" uri="{C3380CC4-5D6E-409C-BE32-E72D297353CC}">
                <c16:uniqueId val="{00000005-AEFC-41BF-8486-494C2C2C7C6A}"/>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EFC-41BF-8486-494C2C2C7C6A}"/>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EFC-41BF-8486-494C2C2C7C6A}"/>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EFC-41BF-8486-494C2C2C7C6A}"/>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2019'!$D$100:$F$100</c:f>
              <c:numCache>
                <c:formatCode>_-* #,##0_-;\-* #,##0_-;_-* "-"??_-;_-@_-</c:formatCode>
                <c:ptCount val="3"/>
                <c:pt idx="0">
                  <c:v>0</c:v>
                </c:pt>
                <c:pt idx="1">
                  <c:v>0</c:v>
                </c:pt>
                <c:pt idx="2">
                  <c:v>0</c:v>
                </c:pt>
              </c:numCache>
            </c:numRef>
          </c:val>
          <c:extLst>
            <c:ext xmlns:c16="http://schemas.microsoft.com/office/drawing/2014/chart" uri="{C3380CC4-5D6E-409C-BE32-E72D297353CC}">
              <c16:uniqueId val="{00000006-AEFC-41BF-8486-494C2C2C7C6A}"/>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Infraestrutura de Bibliotecas</a:t>
            </a:r>
            <a:endParaRPr lang="en-US" sz="1400"/>
          </a:p>
        </c:rich>
      </c:tx>
      <c:layout>
        <c:manualLayout>
          <c:xMode val="edge"/>
          <c:yMode val="edge"/>
          <c:x val="0.17802251917207421"/>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1B8A-4A32-BD0D-34C9452CBEA3}"/>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1B8A-4A32-BD0D-34C9452CBEA3}"/>
              </c:ext>
            </c:extLst>
          </c:dPt>
          <c:dPt>
            <c:idx val="2"/>
            <c:bubble3D val="0"/>
            <c:spPr>
              <a:solidFill>
                <a:srgbClr val="C00000">
                  <a:alpha val="78000"/>
                </a:srgbClr>
              </a:solidFill>
            </c:spPr>
            <c:extLst>
              <c:ext xmlns:c16="http://schemas.microsoft.com/office/drawing/2014/chart" uri="{C3380CC4-5D6E-409C-BE32-E72D297353CC}">
                <c16:uniqueId val="{00000005-1B8A-4A32-BD0D-34C9452CBEA3}"/>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B8A-4A32-BD0D-34C9452CBEA3}"/>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B8A-4A32-BD0D-34C9452CBEA3}"/>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B8A-4A32-BD0D-34C9452CBEA3}"/>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2019'!$D$102:$F$102</c:f>
              <c:numCache>
                <c:formatCode>_-* #,##0_-;\-* #,##0_-;_-* "-"??_-;_-@_-</c:formatCode>
                <c:ptCount val="3"/>
                <c:pt idx="0">
                  <c:v>0</c:v>
                </c:pt>
                <c:pt idx="1">
                  <c:v>0</c:v>
                </c:pt>
                <c:pt idx="2">
                  <c:v>0</c:v>
                </c:pt>
              </c:numCache>
            </c:numRef>
          </c:val>
          <c:extLst>
            <c:ext xmlns:c16="http://schemas.microsoft.com/office/drawing/2014/chart" uri="{C3380CC4-5D6E-409C-BE32-E72D297353CC}">
              <c16:uniqueId val="{00000006-1B8A-4A32-BD0D-34C9452CBEA3}"/>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Gestão de TI</a:t>
            </a:r>
            <a:endParaRPr lang="en-US" sz="1400"/>
          </a:p>
        </c:rich>
      </c:tx>
      <c:layout>
        <c:manualLayout>
          <c:xMode val="edge"/>
          <c:yMode val="edge"/>
          <c:x val="0.17802251917207421"/>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6079-4491-82E3-C4EBC9EA5AE7}"/>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6079-4491-82E3-C4EBC9EA5AE7}"/>
              </c:ext>
            </c:extLst>
          </c:dPt>
          <c:dPt>
            <c:idx val="2"/>
            <c:bubble3D val="0"/>
            <c:spPr>
              <a:solidFill>
                <a:srgbClr val="C00000">
                  <a:alpha val="78000"/>
                </a:srgbClr>
              </a:solidFill>
            </c:spPr>
            <c:extLst>
              <c:ext xmlns:c16="http://schemas.microsoft.com/office/drawing/2014/chart" uri="{C3380CC4-5D6E-409C-BE32-E72D297353CC}">
                <c16:uniqueId val="{00000005-6079-4491-82E3-C4EBC9EA5AE7}"/>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079-4491-82E3-C4EBC9EA5AE7}"/>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079-4491-82E3-C4EBC9EA5AE7}"/>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079-4491-82E3-C4EBC9EA5AE7}"/>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2019'!$D$103:$F$103</c:f>
              <c:numCache>
                <c:formatCode>_-* #,##0_-;\-* #,##0_-;_-* "-"??_-;_-@_-</c:formatCode>
                <c:ptCount val="3"/>
                <c:pt idx="0">
                  <c:v>0</c:v>
                </c:pt>
                <c:pt idx="1">
                  <c:v>0</c:v>
                </c:pt>
                <c:pt idx="2">
                  <c:v>0</c:v>
                </c:pt>
              </c:numCache>
            </c:numRef>
          </c:val>
          <c:extLst>
            <c:ext xmlns:c16="http://schemas.microsoft.com/office/drawing/2014/chart" uri="{C3380CC4-5D6E-409C-BE32-E72D297353CC}">
              <c16:uniqueId val="{00000006-6079-4491-82E3-C4EBC9EA5AE7}"/>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Gestão PROPLAD</a:t>
            </a:r>
            <a:endParaRPr lang="en-US" sz="1400"/>
          </a:p>
        </c:rich>
      </c:tx>
      <c:layout>
        <c:manualLayout>
          <c:xMode val="edge"/>
          <c:yMode val="edge"/>
          <c:x val="0.17802251917207421"/>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1"/>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10-43A1-4233-9868-11B9A169D382}"/>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11-43A1-4233-9868-11B9A169D382}"/>
              </c:ext>
            </c:extLst>
          </c:dPt>
          <c:dPt>
            <c:idx val="2"/>
            <c:bubble3D val="0"/>
            <c:spPr>
              <a:solidFill>
                <a:srgbClr val="C00000">
                  <a:alpha val="78000"/>
                </a:srgbClr>
              </a:solidFill>
            </c:spPr>
            <c:extLst>
              <c:ext xmlns:c16="http://schemas.microsoft.com/office/drawing/2014/chart" uri="{C3380CC4-5D6E-409C-BE32-E72D297353CC}">
                <c16:uniqueId val="{00000012-43A1-4233-9868-11B9A169D382}"/>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2019'!$D$104:$F$104</c:f>
              <c:numCache>
                <c:formatCode>_-* #,##0_-;\-* #,##0_-;_-* "-"??_-;_-@_-</c:formatCode>
                <c:ptCount val="3"/>
                <c:pt idx="0">
                  <c:v>0</c:v>
                </c:pt>
                <c:pt idx="1">
                  <c:v>0</c:v>
                </c:pt>
                <c:pt idx="2">
                  <c:v>0</c:v>
                </c:pt>
              </c:numCache>
            </c:numRef>
          </c:val>
          <c:extLst>
            <c:ext xmlns:c16="http://schemas.microsoft.com/office/drawing/2014/chart" uri="{C3380CC4-5D6E-409C-BE32-E72D297353CC}">
              <c16:uniqueId val="{0000000F-43A1-4233-9868-11B9A169D382}"/>
            </c:ext>
          </c:extLst>
        </c:ser>
        <c:ser>
          <c:idx val="0"/>
          <c:order val="1"/>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2019'!$D$104:$F$104</c:f>
              <c:numCache>
                <c:formatCode>_-* #,##0_-;\-* #,##0_-;_-* "-"??_-;_-@_-</c:formatCode>
                <c:ptCount val="3"/>
                <c:pt idx="0">
                  <c:v>0</c:v>
                </c:pt>
                <c:pt idx="1">
                  <c:v>0</c:v>
                </c:pt>
                <c:pt idx="2">
                  <c:v>0</c:v>
                </c:pt>
              </c:numCache>
            </c:numRef>
          </c:val>
          <c:extLst>
            <c:ext xmlns:c16="http://schemas.microsoft.com/office/drawing/2014/chart" uri="{C3380CC4-5D6E-409C-BE32-E72D297353CC}">
              <c16:uniqueId val="{0000000E-43A1-4233-9868-11B9A169D382}"/>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Gestão GOVERNANÇA</a:t>
            </a:r>
            <a:endParaRPr lang="en-US" sz="1400"/>
          </a:p>
        </c:rich>
      </c:tx>
      <c:layout>
        <c:manualLayout>
          <c:xMode val="edge"/>
          <c:yMode val="edge"/>
          <c:x val="0.17802251917207421"/>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2512-4BDE-A577-5B20281A77A0}"/>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2512-4BDE-A577-5B20281A77A0}"/>
              </c:ext>
            </c:extLst>
          </c:dPt>
          <c:dPt>
            <c:idx val="2"/>
            <c:bubble3D val="0"/>
            <c:spPr>
              <a:solidFill>
                <a:srgbClr val="C00000">
                  <a:alpha val="78000"/>
                </a:srgbClr>
              </a:solidFill>
            </c:spPr>
            <c:extLst>
              <c:ext xmlns:c16="http://schemas.microsoft.com/office/drawing/2014/chart" uri="{C3380CC4-5D6E-409C-BE32-E72D297353CC}">
                <c16:uniqueId val="{00000005-2512-4BDE-A577-5B20281A77A0}"/>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512-4BDE-A577-5B20281A77A0}"/>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512-4BDE-A577-5B20281A77A0}"/>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512-4BDE-A577-5B20281A77A0}"/>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2019'!$D$105:$F$105</c:f>
              <c:numCache>
                <c:formatCode>_-* #,##0_-;\-* #,##0_-;_-* "-"??_-;_-@_-</c:formatCode>
                <c:ptCount val="3"/>
                <c:pt idx="0">
                  <c:v>0</c:v>
                </c:pt>
                <c:pt idx="1">
                  <c:v>0</c:v>
                </c:pt>
                <c:pt idx="2">
                  <c:v>0</c:v>
                </c:pt>
              </c:numCache>
            </c:numRef>
          </c:val>
          <c:extLst>
            <c:ext xmlns:c16="http://schemas.microsoft.com/office/drawing/2014/chart" uri="{C3380CC4-5D6E-409C-BE32-E72D297353CC}">
              <c16:uniqueId val="{00000006-2512-4BDE-A577-5B20281A77A0}"/>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Gestão MEMORIAL</a:t>
            </a:r>
            <a:endParaRPr lang="en-US" sz="1400"/>
          </a:p>
        </c:rich>
      </c:tx>
      <c:layout>
        <c:manualLayout>
          <c:xMode val="edge"/>
          <c:yMode val="edge"/>
          <c:x val="0.17802251917207421"/>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6B1A-4358-ADAB-6530E16572AF}"/>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6B1A-4358-ADAB-6530E16572AF}"/>
              </c:ext>
            </c:extLst>
          </c:dPt>
          <c:dPt>
            <c:idx val="2"/>
            <c:bubble3D val="0"/>
            <c:spPr>
              <a:solidFill>
                <a:srgbClr val="C00000">
                  <a:alpha val="78000"/>
                </a:srgbClr>
              </a:solidFill>
            </c:spPr>
            <c:extLst>
              <c:ext xmlns:c16="http://schemas.microsoft.com/office/drawing/2014/chart" uri="{C3380CC4-5D6E-409C-BE32-E72D297353CC}">
                <c16:uniqueId val="{00000005-6B1A-4358-ADAB-6530E16572AF}"/>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B1A-4358-ADAB-6530E16572AF}"/>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B1A-4358-ADAB-6530E16572AF}"/>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B1A-4358-ADAB-6530E16572AF}"/>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2019'!$D$106:$F$106</c:f>
              <c:numCache>
                <c:formatCode>_-* #,##0_-;\-* #,##0_-;_-* "-"??_-;_-@_-</c:formatCode>
                <c:ptCount val="3"/>
                <c:pt idx="0">
                  <c:v>0</c:v>
                </c:pt>
                <c:pt idx="1">
                  <c:v>0</c:v>
                </c:pt>
                <c:pt idx="2">
                  <c:v>0</c:v>
                </c:pt>
              </c:numCache>
            </c:numRef>
          </c:val>
          <c:extLst>
            <c:ext xmlns:c16="http://schemas.microsoft.com/office/drawing/2014/chart" uri="{C3380CC4-5D6E-409C-BE32-E72D297353CC}">
              <c16:uniqueId val="{00000006-6B1A-4358-ADAB-6530E16572AF}"/>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Gestão COMUNICAÇÃO</a:t>
            </a:r>
            <a:endParaRPr lang="en-US" sz="1400"/>
          </a:p>
        </c:rich>
      </c:tx>
      <c:layout>
        <c:manualLayout>
          <c:xMode val="edge"/>
          <c:yMode val="edge"/>
          <c:x val="0.17802251917207421"/>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C8A0-495F-BA9D-36F0779984D9}"/>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C8A0-495F-BA9D-36F0779984D9}"/>
              </c:ext>
            </c:extLst>
          </c:dPt>
          <c:dPt>
            <c:idx val="2"/>
            <c:bubble3D val="0"/>
            <c:spPr>
              <a:solidFill>
                <a:srgbClr val="C00000">
                  <a:alpha val="78000"/>
                </a:srgbClr>
              </a:solidFill>
            </c:spPr>
            <c:extLst>
              <c:ext xmlns:c16="http://schemas.microsoft.com/office/drawing/2014/chart" uri="{C3380CC4-5D6E-409C-BE32-E72D297353CC}">
                <c16:uniqueId val="{00000005-C8A0-495F-BA9D-36F0779984D9}"/>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8A0-495F-BA9D-36F0779984D9}"/>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8A0-495F-BA9D-36F0779984D9}"/>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8A0-495F-BA9D-36F0779984D9}"/>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2019'!$D$107:$F$107</c:f>
              <c:numCache>
                <c:formatCode>_-* #,##0_-;\-* #,##0_-;_-* "-"??_-;_-@_-</c:formatCode>
                <c:ptCount val="3"/>
                <c:pt idx="0">
                  <c:v>0</c:v>
                </c:pt>
                <c:pt idx="1">
                  <c:v>0</c:v>
                </c:pt>
                <c:pt idx="2">
                  <c:v>0</c:v>
                </c:pt>
              </c:numCache>
            </c:numRef>
          </c:val>
          <c:extLst>
            <c:ext xmlns:c16="http://schemas.microsoft.com/office/drawing/2014/chart" uri="{C3380CC4-5D6E-409C-BE32-E72D297353CC}">
              <c16:uniqueId val="{00000006-C8A0-495F-BA9D-36F0779984D9}"/>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sz="1600"/>
              <a:t>Ações</a:t>
            </a:r>
            <a:r>
              <a:rPr lang="en-US" sz="1600" baseline="0"/>
              <a:t> Previstas 2018-2022</a:t>
            </a:r>
          </a:p>
          <a:p>
            <a:pPr>
              <a:defRPr sz="1600"/>
            </a:pPr>
            <a:r>
              <a:rPr lang="en-US" sz="1600" baseline="0"/>
              <a:t>"Retrato PDI em 2018"</a:t>
            </a:r>
            <a:endParaRPr lang="en-US" sz="1600"/>
          </a:p>
        </c:rich>
      </c:tx>
      <c:layout>
        <c:manualLayout>
          <c:xMode val="edge"/>
          <c:yMode val="edge"/>
          <c:x val="0.20350494649707351"/>
          <c:y val="1.7356976719373521E-3"/>
        </c:manualLayout>
      </c:layout>
      <c:overlay val="0"/>
    </c:title>
    <c:autoTitleDeleted val="0"/>
    <c:plotArea>
      <c:layout>
        <c:manualLayout>
          <c:layoutTarget val="inner"/>
          <c:xMode val="edge"/>
          <c:yMode val="edge"/>
          <c:x val="0.14771898267961339"/>
          <c:y val="0.30258882273862336"/>
          <c:w val="0.37426255284523002"/>
          <c:h val="0.6526773787422917"/>
        </c:manualLayout>
      </c:layout>
      <c:pieChart>
        <c:varyColors val="1"/>
        <c:ser>
          <c:idx val="0"/>
          <c:order val="0"/>
          <c:dPt>
            <c:idx val="0"/>
            <c:bubble3D val="0"/>
            <c:spPr>
              <a:solidFill>
                <a:schemeClr val="accent1">
                  <a:lumMod val="75000"/>
                </a:schemeClr>
              </a:solidFill>
            </c:spPr>
            <c:extLst>
              <c:ext xmlns:c16="http://schemas.microsoft.com/office/drawing/2014/chart" uri="{C3380CC4-5D6E-409C-BE32-E72D297353CC}">
                <c16:uniqueId val="{00000001-9ACE-4E52-BC91-005201CFDE28}"/>
              </c:ext>
            </c:extLst>
          </c:dPt>
          <c:dPt>
            <c:idx val="1"/>
            <c:bubble3D val="0"/>
            <c:spPr>
              <a:solidFill>
                <a:srgbClr val="FFFF66"/>
              </a:solidFill>
            </c:spPr>
            <c:extLst>
              <c:ext xmlns:c16="http://schemas.microsoft.com/office/drawing/2014/chart" uri="{C3380CC4-5D6E-409C-BE32-E72D297353CC}">
                <c16:uniqueId val="{00000003-9ACE-4E52-BC91-005201CFDE28}"/>
              </c:ext>
            </c:extLst>
          </c:dPt>
          <c:dPt>
            <c:idx val="2"/>
            <c:bubble3D val="0"/>
            <c:spPr>
              <a:solidFill>
                <a:srgbClr val="C00000">
                  <a:alpha val="63000"/>
                </a:srgbClr>
              </a:solidFill>
            </c:spPr>
            <c:extLst>
              <c:ext xmlns:c16="http://schemas.microsoft.com/office/drawing/2014/chart" uri="{C3380CC4-5D6E-409C-BE32-E72D297353CC}">
                <c16:uniqueId val="{00000005-9ACE-4E52-BC91-005201CFDE28}"/>
              </c:ext>
            </c:extLst>
          </c:dPt>
          <c:dLbls>
            <c:dLbl>
              <c:idx val="0"/>
              <c:layout>
                <c:manualLayout>
                  <c:x val="-0.11480266015699089"/>
                  <c:y val="8.078313381559013E-2"/>
                </c:manualLayout>
              </c:layout>
              <c:tx>
                <c:rich>
                  <a:bodyPr/>
                  <a:lstStyle/>
                  <a:p>
                    <a:r>
                      <a:rPr lang="en-US"/>
                      <a:t> 35%</a:t>
                    </a:r>
                  </a:p>
                </c:rich>
              </c:tx>
              <c:showLegendKey val="0"/>
              <c:showVal val="1"/>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1-9ACE-4E52-BC91-005201CFDE28}"/>
                </c:ext>
              </c:extLst>
            </c:dLbl>
            <c:dLbl>
              <c:idx val="1"/>
              <c:layout>
                <c:manualLayout>
                  <c:x val="6.2881755165219766E-2"/>
                  <c:y val="-0.18718946717026358"/>
                </c:manualLayout>
              </c:layout>
              <c:tx>
                <c:rich>
                  <a:bodyPr/>
                  <a:lstStyle/>
                  <a:p>
                    <a:r>
                      <a:rPr lang="en-US"/>
                      <a:t> 41%</a:t>
                    </a:r>
                  </a:p>
                </c:rich>
              </c:tx>
              <c:showLegendKey val="0"/>
              <c:showVal val="1"/>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9ACE-4E52-BC91-005201CFDE28}"/>
                </c:ext>
              </c:extLst>
            </c:dLbl>
            <c:dLbl>
              <c:idx val="2"/>
              <c:tx>
                <c:rich>
                  <a:bodyPr/>
                  <a:lstStyle/>
                  <a:p>
                    <a:r>
                      <a:rPr lang="en-US"/>
                      <a:t> 24%</a:t>
                    </a:r>
                  </a:p>
                </c:rich>
              </c:tx>
              <c:showLegendKey val="0"/>
              <c:showVal val="1"/>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9ACE-4E52-BC91-005201CFDE28}"/>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2018'!$D$37:$F$37</c:f>
              <c:strCache>
                <c:ptCount val="3"/>
                <c:pt idx="0">
                  <c:v>Realizada</c:v>
                </c:pt>
                <c:pt idx="1">
                  <c:v>Em Andamento</c:v>
                </c:pt>
                <c:pt idx="2">
                  <c:v>Não Iniciada</c:v>
                </c:pt>
              </c:strCache>
            </c:strRef>
          </c:cat>
          <c:val>
            <c:numRef>
              <c:f>'Resultado Ações 2018'!$D$46:$F$46</c:f>
              <c:numCache>
                <c:formatCode>_-* #,##0_-;\-* #,##0_-;_-* "-"??_-;_-@_-</c:formatCode>
                <c:ptCount val="3"/>
                <c:pt idx="0">
                  <c:v>115</c:v>
                </c:pt>
                <c:pt idx="1">
                  <c:v>137</c:v>
                </c:pt>
                <c:pt idx="2">
                  <c:v>78</c:v>
                </c:pt>
              </c:numCache>
            </c:numRef>
          </c:val>
          <c:extLst>
            <c:ext xmlns:c16="http://schemas.microsoft.com/office/drawing/2014/chart" uri="{C3380CC4-5D6E-409C-BE32-E72D297353CC}">
              <c16:uniqueId val="{00000006-9ACE-4E52-BC91-005201CFDE28}"/>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4909304268729251"/>
          <c:y val="0.37919205700957836"/>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Gestão UFC INFRA</a:t>
            </a:r>
            <a:endParaRPr lang="en-US" sz="1400"/>
          </a:p>
        </c:rich>
      </c:tx>
      <c:layout>
        <c:manualLayout>
          <c:xMode val="edge"/>
          <c:yMode val="edge"/>
          <c:x val="0.17802251917207421"/>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3CDE-4C0E-9397-C39BB2F8ED5B}"/>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3CDE-4C0E-9397-C39BB2F8ED5B}"/>
              </c:ext>
            </c:extLst>
          </c:dPt>
          <c:dPt>
            <c:idx val="2"/>
            <c:bubble3D val="0"/>
            <c:spPr>
              <a:solidFill>
                <a:srgbClr val="C00000">
                  <a:alpha val="78000"/>
                </a:srgbClr>
              </a:solidFill>
            </c:spPr>
            <c:extLst>
              <c:ext xmlns:c16="http://schemas.microsoft.com/office/drawing/2014/chart" uri="{C3380CC4-5D6E-409C-BE32-E72D297353CC}">
                <c16:uniqueId val="{00000005-3CDE-4C0E-9397-C39BB2F8ED5B}"/>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CDE-4C0E-9397-C39BB2F8ED5B}"/>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CDE-4C0E-9397-C39BB2F8ED5B}"/>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CDE-4C0E-9397-C39BB2F8ED5B}"/>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2019'!$D$108:$F$108</c:f>
              <c:numCache>
                <c:formatCode>_-* #,##0_-;\-* #,##0_-;_-* "-"??_-;_-@_-</c:formatCode>
                <c:ptCount val="3"/>
                <c:pt idx="0">
                  <c:v>0</c:v>
                </c:pt>
                <c:pt idx="1">
                  <c:v>0</c:v>
                </c:pt>
                <c:pt idx="2">
                  <c:v>0</c:v>
                </c:pt>
              </c:numCache>
            </c:numRef>
          </c:val>
          <c:extLst>
            <c:ext xmlns:c16="http://schemas.microsoft.com/office/drawing/2014/chart" uri="{C3380CC4-5D6E-409C-BE32-E72D297353CC}">
              <c16:uniqueId val="{00000006-3CDE-4C0E-9397-C39BB2F8ED5B}"/>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a:t>
            </a:r>
            <a:r>
              <a:rPr lang="pt-BR" sz="1400" baseline="0"/>
              <a:t> Realizadas PDI 2018-2022</a:t>
            </a:r>
          </a:p>
          <a:p>
            <a:pPr>
              <a:defRPr sz="1400"/>
            </a:pPr>
            <a:r>
              <a:rPr lang="pt-BR" sz="1400"/>
              <a:t>Ensino</a:t>
            </a:r>
          </a:p>
        </c:rich>
      </c:tx>
      <c:layout>
        <c:manualLayout>
          <c:xMode val="edge"/>
          <c:yMode val="edge"/>
          <c:x val="0.12261579066105373"/>
          <c:y val="0"/>
        </c:manualLayout>
      </c:layout>
      <c:overlay val="0"/>
    </c:title>
    <c:autoTitleDeleted val="0"/>
    <c:plotArea>
      <c:layout>
        <c:manualLayout>
          <c:layoutTarget val="inner"/>
          <c:xMode val="edge"/>
          <c:yMode val="edge"/>
          <c:x val="0.27367619197191684"/>
          <c:y val="0.26606741059700983"/>
          <c:w val="0.45495800650539525"/>
          <c:h val="0.73393258940298911"/>
        </c:manualLayout>
      </c:layout>
      <c:doughnutChart>
        <c:varyColors val="1"/>
        <c:ser>
          <c:idx val="0"/>
          <c:order val="0"/>
          <c:tx>
            <c:strRef>
              <c:f>'Graf. Consolidado'!$AB$5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1-9C33-48B6-94AC-F749EFAFCFAC}"/>
              </c:ext>
            </c:extLst>
          </c:dPt>
          <c:val>
            <c:numRef>
              <c:f>'Graf. Consolidado'!$AB$6</c:f>
              <c:numCache>
                <c:formatCode>General</c:formatCode>
                <c:ptCount val="1"/>
                <c:pt idx="0">
                  <c:v>10</c:v>
                </c:pt>
              </c:numCache>
            </c:numRef>
          </c:val>
          <c:extLst>
            <c:ext xmlns:c16="http://schemas.microsoft.com/office/drawing/2014/chart" uri="{C3380CC4-5D6E-409C-BE32-E72D297353CC}">
              <c16:uniqueId val="{00000003-9C33-48B6-94AC-F749EFAFCFAC}"/>
            </c:ext>
          </c:extLst>
        </c:ser>
        <c:ser>
          <c:idx val="1"/>
          <c:order val="1"/>
          <c:dPt>
            <c:idx val="0"/>
            <c:bubble3D val="0"/>
            <c:spPr>
              <a:noFill/>
            </c:spPr>
            <c:extLst>
              <c:ext xmlns:c16="http://schemas.microsoft.com/office/drawing/2014/chart" uri="{C3380CC4-5D6E-409C-BE32-E72D297353CC}">
                <c16:uniqueId val="{00000005-9C33-48B6-94AC-F749EFAFCFAC}"/>
              </c:ext>
            </c:extLst>
          </c:dPt>
          <c:dPt>
            <c:idx val="1"/>
            <c:bubble3D val="0"/>
            <c:spPr>
              <a:noFill/>
            </c:spPr>
            <c:extLst>
              <c:ext xmlns:c16="http://schemas.microsoft.com/office/drawing/2014/chart" uri="{C3380CC4-5D6E-409C-BE32-E72D297353CC}">
                <c16:uniqueId val="{00000007-9C33-48B6-94AC-F749EFAFCFAC}"/>
              </c:ext>
            </c:extLst>
          </c:dPt>
          <c:val>
            <c:numRef>
              <c:f>'Graf. Consolidado'!$AB$7:$AB$8</c:f>
              <c:numCache>
                <c:formatCode>General</c:formatCode>
                <c:ptCount val="2"/>
                <c:pt idx="0">
                  <c:v>10</c:v>
                </c:pt>
                <c:pt idx="1">
                  <c:v>10</c:v>
                </c:pt>
              </c:numCache>
            </c:numRef>
          </c:val>
          <c:extLst>
            <c:ext xmlns:c16="http://schemas.microsoft.com/office/drawing/2014/chart" uri="{C3380CC4-5D6E-409C-BE32-E72D297353CC}">
              <c16:uniqueId val="{00000008-9C33-48B6-94AC-F749EFAFCFAC}"/>
            </c:ext>
          </c:extLst>
        </c:ser>
        <c:ser>
          <c:idx val="2"/>
          <c:order val="2"/>
          <c:val>
            <c:numRef>
              <c:f>'Graf. Consolidado'!$AB$6:$AB$7</c:f>
              <c:numCache>
                <c:formatCode>General</c:formatCode>
                <c:ptCount val="2"/>
                <c:pt idx="0">
                  <c:v>10</c:v>
                </c:pt>
                <c:pt idx="1">
                  <c:v>10</c:v>
                </c:pt>
              </c:numCache>
            </c:numRef>
          </c:val>
          <c:extLst>
            <c:ext xmlns:c16="http://schemas.microsoft.com/office/drawing/2014/chart" uri="{C3380CC4-5D6E-409C-BE32-E72D297353CC}">
              <c16:uniqueId val="{0000000D-9C33-48B6-94AC-F749EFAFCFAC}"/>
            </c:ext>
          </c:extLst>
        </c:ser>
        <c:ser>
          <c:idx val="3"/>
          <c:order val="3"/>
          <c:spPr>
            <a:noFill/>
          </c:spPr>
          <c:val>
            <c:numRef>
              <c:f>'Graf. Consolidado'!$AB$6:$AB$7</c:f>
              <c:numCache>
                <c:formatCode>General</c:formatCode>
                <c:ptCount val="2"/>
                <c:pt idx="0">
                  <c:v>10</c:v>
                </c:pt>
                <c:pt idx="1">
                  <c:v>10</c:v>
                </c:pt>
              </c:numCache>
            </c:numRef>
          </c:val>
          <c:extLst>
            <c:ext xmlns:c16="http://schemas.microsoft.com/office/drawing/2014/chart" uri="{C3380CC4-5D6E-409C-BE32-E72D297353CC}">
              <c16:uniqueId val="{00000010-9C33-48B6-94AC-F749EFAFCFAC}"/>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9C33-48B6-94AC-F749EFAFCFAC}"/>
              </c:ext>
            </c:extLst>
          </c:dPt>
          <c:xVal>
            <c:numRef>
              <c:f>'Graf. Consolidado'!$AA$12:$AA$13</c:f>
              <c:numCache>
                <c:formatCode>_(* #,##0.00_);_(* \(#,##0.00\);_(* "-"??_);_(@_)</c:formatCode>
                <c:ptCount val="2"/>
                <c:pt idx="0" formatCode="General">
                  <c:v>0</c:v>
                </c:pt>
                <c:pt idx="1">
                  <c:v>0</c:v>
                </c:pt>
              </c:numCache>
            </c:numRef>
          </c:xVal>
          <c:yVal>
            <c:numRef>
              <c:f>'Graf. Consolidado'!$AB$12:$AB$13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9C33-48B6-94AC-F749EFAFCFAC}"/>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{CEA22411-310F-48D4-B070-64171FA1FBA2}</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9C33-48B6-94AC-F749EFAFCFAC}"/>
                </c:ext>
              </c:extLst>
            </c:dLbl>
            <c:dLbl>
              <c:idx val="1"/>
              <c:delete val="1"/>
              <c:extLst>
                <c:ext xmlns:c15="http://schemas.microsoft.com/office/drawing/2012/chart" uri="{CE6537A1-D6FC-4f65-9D91-7224C49458BB}"/>
                <c:ext xmlns:c16="http://schemas.microsoft.com/office/drawing/2014/chart" uri="{C3380CC4-5D6E-409C-BE32-E72D297353CC}">
                  <c16:uniqueId val="{00000014-9C33-48B6-94AC-F749EFAFCFAC}"/>
                </c:ext>
              </c:extLst>
            </c:dLbl>
            <c:dLbl>
              <c:idx val="2"/>
              <c:delete val="1"/>
              <c:extLst>
                <c:ext xmlns:c15="http://schemas.microsoft.com/office/drawing/2012/chart" uri="{CE6537A1-D6FC-4f65-9D91-7224C49458BB}"/>
                <c:ext xmlns:c16="http://schemas.microsoft.com/office/drawing/2014/chart" uri="{C3380CC4-5D6E-409C-BE32-E72D297353CC}">
                  <c16:uniqueId val="{00000015-9C33-48B6-94AC-F749EFAFCFAC}"/>
                </c:ext>
              </c:extLst>
            </c:dLbl>
            <c:dLbl>
              <c:idx val="3"/>
              <c:delete val="1"/>
              <c:extLst>
                <c:ext xmlns:c15="http://schemas.microsoft.com/office/drawing/2012/chart" uri="{CE6537A1-D6FC-4f65-9D91-7224C49458BB}"/>
                <c:ext xmlns:c16="http://schemas.microsoft.com/office/drawing/2014/chart" uri="{C3380CC4-5D6E-409C-BE32-E72D297353CC}">
                  <c16:uniqueId val="{00000016-9C33-48B6-94AC-F749EFAFCFAC}"/>
                </c:ext>
              </c:extLst>
            </c:dLbl>
            <c:dLbl>
              <c:idx val="4"/>
              <c:delete val="1"/>
              <c:extLst>
                <c:ext xmlns:c15="http://schemas.microsoft.com/office/drawing/2012/chart" uri="{CE6537A1-D6FC-4f65-9D91-7224C49458BB}"/>
                <c:ext xmlns:c16="http://schemas.microsoft.com/office/drawing/2014/chart" uri="{C3380CC4-5D6E-409C-BE32-E72D297353CC}">
                  <c16:uniqueId val="{00000017-9C33-48B6-94AC-F749EFAFCFAC}"/>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{D360861C-397B-4807-AA5C-14C5DC5D5933}</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9C33-48B6-94AC-F749EFAFCFAC}"/>
                </c:ext>
              </c:extLst>
            </c:dLbl>
            <c:dLbl>
              <c:idx val="6"/>
              <c:delete val="1"/>
              <c:extLst>
                <c:ext xmlns:c15="http://schemas.microsoft.com/office/drawing/2012/chart" uri="{CE6537A1-D6FC-4f65-9D91-7224C49458BB}"/>
                <c:ext xmlns:c16="http://schemas.microsoft.com/office/drawing/2014/chart" uri="{C3380CC4-5D6E-409C-BE32-E72D297353CC}">
                  <c16:uniqueId val="{00000019-9C33-48B6-94AC-F749EFAFCFAC}"/>
                </c:ext>
              </c:extLst>
            </c:dLbl>
            <c:dLbl>
              <c:idx val="7"/>
              <c:delete val="1"/>
              <c:extLst>
                <c:ext xmlns:c15="http://schemas.microsoft.com/office/drawing/2012/chart" uri="{CE6537A1-D6FC-4f65-9D91-7224C49458BB}"/>
                <c:ext xmlns:c16="http://schemas.microsoft.com/office/drawing/2014/chart" uri="{C3380CC4-5D6E-409C-BE32-E72D297353CC}">
                  <c16:uniqueId val="{0000001A-9C33-48B6-94AC-F749EFAFCFAC}"/>
                </c:ext>
              </c:extLst>
            </c:dLbl>
            <c:dLbl>
              <c:idx val="8"/>
              <c:delete val="1"/>
              <c:extLst>
                <c:ext xmlns:c15="http://schemas.microsoft.com/office/drawing/2012/chart" uri="{CE6537A1-D6FC-4f65-9D91-7224C49458BB}"/>
                <c:ext xmlns:c16="http://schemas.microsoft.com/office/drawing/2014/chart" uri="{C3380CC4-5D6E-409C-BE32-E72D297353CC}">
                  <c16:uniqueId val="{0000001B-9C33-48B6-94AC-F749EFAFCFAC}"/>
                </c:ext>
              </c:extLst>
            </c:dLbl>
            <c:dLbl>
              <c:idx val="9"/>
              <c:delete val="1"/>
              <c:extLst>
                <c:ext xmlns:c15="http://schemas.microsoft.com/office/drawing/2012/chart" uri="{CE6537A1-D6FC-4f65-9D91-7224C49458BB}"/>
                <c:ext xmlns:c16="http://schemas.microsoft.com/office/drawing/2014/chart" uri="{C3380CC4-5D6E-409C-BE32-E72D297353CC}">
                  <c16:uniqueId val="{0000001C-9C33-48B6-94AC-F749EFAFCFAC}"/>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{8BC7E8B2-9FFF-4692-BBF2-09156E9F313F}</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9C33-48B6-94AC-F749EFAFCFA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Consolidado'!$Z$15:$Z$25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Consolidado'!$AA$15:$AA$25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9C33-48B6-94AC-F749EFAFCFAC}"/>
            </c:ext>
          </c:extLst>
        </c:ser>
        <c:dLbls>
          <c:showLegendKey val="0"/>
          <c:showVal val="0"/>
          <c:showCatName val="0"/>
          <c:showSerName val="0"/>
          <c:showPercent val="0"/>
          <c:showBubbleSize val="0"/>
        </c:dLbls>
        <c:axId val="274841328"/>
        <c:axId val="274840936"/>
      </c:scatterChart>
      <c:valAx>
        <c:axId val="274841328"/>
        <c:scaling>
          <c:orientation val="minMax"/>
          <c:max val="1.5"/>
          <c:min val="-1.5"/>
        </c:scaling>
        <c:delete val="1"/>
        <c:axPos val="b"/>
        <c:numFmt formatCode="General" sourceLinked="1"/>
        <c:majorTickMark val="out"/>
        <c:minorTickMark val="none"/>
        <c:tickLblPos val="none"/>
        <c:crossAx val="274840936"/>
        <c:crosses val="autoZero"/>
        <c:crossBetween val="midCat"/>
      </c:valAx>
      <c:valAx>
        <c:axId val="274840936"/>
        <c:scaling>
          <c:orientation val="minMax"/>
          <c:max val="1.5"/>
          <c:min val="-1.5"/>
        </c:scaling>
        <c:delete val="1"/>
        <c:axPos val="l"/>
        <c:numFmt formatCode="General" sourceLinked="1"/>
        <c:majorTickMark val="out"/>
        <c:minorTickMark val="none"/>
        <c:tickLblPos val="none"/>
        <c:crossAx val="274841328"/>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Pesquisa</a:t>
            </a:r>
          </a:p>
        </c:rich>
      </c:tx>
      <c:layout>
        <c:manualLayout>
          <c:xMode val="edge"/>
          <c:yMode val="edge"/>
          <c:x val="0.14295440606705606"/>
          <c:y val="2.6373621809531581E-2"/>
        </c:manualLayout>
      </c:layout>
      <c:overlay val="0"/>
    </c:title>
    <c:autoTitleDeleted val="0"/>
    <c:plotArea>
      <c:layout>
        <c:manualLayout>
          <c:layoutTarget val="inner"/>
          <c:xMode val="edge"/>
          <c:yMode val="edge"/>
          <c:x val="0.31143188214510731"/>
          <c:y val="0.29903429972582918"/>
          <c:w val="0.43422666168818763"/>
          <c:h val="0.70096570027417282"/>
        </c:manualLayout>
      </c:layout>
      <c:doughnutChart>
        <c:varyColors val="1"/>
        <c:ser>
          <c:idx val="0"/>
          <c:order val="0"/>
          <c:tx>
            <c:strRef>
              <c:f>'Graf. Consolidado'!$AG$5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1-1AE1-4D58-8A77-7E306146CF1D}"/>
              </c:ext>
            </c:extLst>
          </c:dPt>
          <c:val>
            <c:numRef>
              <c:f>'Graf. Consolidado'!$AG$6</c:f>
              <c:numCache>
                <c:formatCode>General</c:formatCode>
                <c:ptCount val="1"/>
                <c:pt idx="0">
                  <c:v>10</c:v>
                </c:pt>
              </c:numCache>
            </c:numRef>
          </c:val>
          <c:extLst>
            <c:ext xmlns:c16="http://schemas.microsoft.com/office/drawing/2014/chart" uri="{C3380CC4-5D6E-409C-BE32-E72D297353CC}">
              <c16:uniqueId val="{00000003-1AE1-4D58-8A77-7E306146CF1D}"/>
            </c:ext>
          </c:extLst>
        </c:ser>
        <c:ser>
          <c:idx val="1"/>
          <c:order val="1"/>
          <c:dPt>
            <c:idx val="0"/>
            <c:bubble3D val="0"/>
            <c:spPr>
              <a:noFill/>
            </c:spPr>
            <c:extLst>
              <c:ext xmlns:c16="http://schemas.microsoft.com/office/drawing/2014/chart" uri="{C3380CC4-5D6E-409C-BE32-E72D297353CC}">
                <c16:uniqueId val="{00000005-1AE1-4D58-8A77-7E306146CF1D}"/>
              </c:ext>
            </c:extLst>
          </c:dPt>
          <c:dPt>
            <c:idx val="1"/>
            <c:bubble3D val="0"/>
            <c:spPr>
              <a:noFill/>
            </c:spPr>
            <c:extLst>
              <c:ext xmlns:c16="http://schemas.microsoft.com/office/drawing/2014/chart" uri="{C3380CC4-5D6E-409C-BE32-E72D297353CC}">
                <c16:uniqueId val="{00000007-1AE1-4D58-8A77-7E306146CF1D}"/>
              </c:ext>
            </c:extLst>
          </c:dPt>
          <c:val>
            <c:numRef>
              <c:f>'Graf. Consolidado'!$AG$7:$AG$8</c:f>
              <c:numCache>
                <c:formatCode>General</c:formatCode>
                <c:ptCount val="2"/>
                <c:pt idx="0">
                  <c:v>10</c:v>
                </c:pt>
                <c:pt idx="1">
                  <c:v>10</c:v>
                </c:pt>
              </c:numCache>
            </c:numRef>
          </c:val>
          <c:extLst>
            <c:ext xmlns:c16="http://schemas.microsoft.com/office/drawing/2014/chart" uri="{C3380CC4-5D6E-409C-BE32-E72D297353CC}">
              <c16:uniqueId val="{00000008-1AE1-4D58-8A77-7E306146CF1D}"/>
            </c:ext>
          </c:extLst>
        </c:ser>
        <c:ser>
          <c:idx val="2"/>
          <c:order val="2"/>
          <c:val>
            <c:numRef>
              <c:f>'Graf. Consolidado'!$AG$6:$AG$7</c:f>
              <c:numCache>
                <c:formatCode>General</c:formatCode>
                <c:ptCount val="2"/>
                <c:pt idx="0">
                  <c:v>10</c:v>
                </c:pt>
                <c:pt idx="1">
                  <c:v>10</c:v>
                </c:pt>
              </c:numCache>
            </c:numRef>
          </c:val>
          <c:extLst>
            <c:ext xmlns:c16="http://schemas.microsoft.com/office/drawing/2014/chart" uri="{C3380CC4-5D6E-409C-BE32-E72D297353CC}">
              <c16:uniqueId val="{0000000D-1AE1-4D58-8A77-7E306146CF1D}"/>
            </c:ext>
          </c:extLst>
        </c:ser>
        <c:ser>
          <c:idx val="3"/>
          <c:order val="3"/>
          <c:spPr>
            <a:noFill/>
          </c:spPr>
          <c:val>
            <c:numRef>
              <c:f>'Graf. Consolidado'!$AG$6:$AG$7</c:f>
              <c:numCache>
                <c:formatCode>General</c:formatCode>
                <c:ptCount val="2"/>
                <c:pt idx="0">
                  <c:v>10</c:v>
                </c:pt>
                <c:pt idx="1">
                  <c:v>10</c:v>
                </c:pt>
              </c:numCache>
            </c:numRef>
          </c:val>
          <c:extLst>
            <c:ext xmlns:c16="http://schemas.microsoft.com/office/drawing/2014/chart" uri="{C3380CC4-5D6E-409C-BE32-E72D297353CC}">
              <c16:uniqueId val="{00000010-1AE1-4D58-8A77-7E306146CF1D}"/>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1AE1-4D58-8A77-7E306146CF1D}"/>
              </c:ext>
            </c:extLst>
          </c:dPt>
          <c:xVal>
            <c:numRef>
              <c:f>'Graf. Consolidado'!$AF$12:$AF$13</c:f>
              <c:numCache>
                <c:formatCode>_(* #,##0.00_);_(* \(#,##0.00\);_(* "-"??_);_(@_)</c:formatCode>
                <c:ptCount val="2"/>
                <c:pt idx="0" formatCode="General">
                  <c:v>0</c:v>
                </c:pt>
                <c:pt idx="1">
                  <c:v>0</c:v>
                </c:pt>
              </c:numCache>
            </c:numRef>
          </c:xVal>
          <c:yVal>
            <c:numRef>
              <c:f>'Graf. Consolidado'!$AG$12:$AG$13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1AE1-4D58-8A77-7E306146CF1D}"/>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{247CE23E-3A3C-4B6A-9C50-B4A1E6856314}</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1AE1-4D58-8A77-7E306146CF1D}"/>
                </c:ext>
              </c:extLst>
            </c:dLbl>
            <c:dLbl>
              <c:idx val="1"/>
              <c:delete val="1"/>
              <c:extLst>
                <c:ext xmlns:c15="http://schemas.microsoft.com/office/drawing/2012/chart" uri="{CE6537A1-D6FC-4f65-9D91-7224C49458BB}"/>
                <c:ext xmlns:c16="http://schemas.microsoft.com/office/drawing/2014/chart" uri="{C3380CC4-5D6E-409C-BE32-E72D297353CC}">
                  <c16:uniqueId val="{00000014-1AE1-4D58-8A77-7E306146CF1D}"/>
                </c:ext>
              </c:extLst>
            </c:dLbl>
            <c:dLbl>
              <c:idx val="2"/>
              <c:delete val="1"/>
              <c:extLst>
                <c:ext xmlns:c15="http://schemas.microsoft.com/office/drawing/2012/chart" uri="{CE6537A1-D6FC-4f65-9D91-7224C49458BB}"/>
                <c:ext xmlns:c16="http://schemas.microsoft.com/office/drawing/2014/chart" uri="{C3380CC4-5D6E-409C-BE32-E72D297353CC}">
                  <c16:uniqueId val="{00000015-1AE1-4D58-8A77-7E306146CF1D}"/>
                </c:ext>
              </c:extLst>
            </c:dLbl>
            <c:dLbl>
              <c:idx val="3"/>
              <c:delete val="1"/>
              <c:extLst>
                <c:ext xmlns:c15="http://schemas.microsoft.com/office/drawing/2012/chart" uri="{CE6537A1-D6FC-4f65-9D91-7224C49458BB}"/>
                <c:ext xmlns:c16="http://schemas.microsoft.com/office/drawing/2014/chart" uri="{C3380CC4-5D6E-409C-BE32-E72D297353CC}">
                  <c16:uniqueId val="{00000016-1AE1-4D58-8A77-7E306146CF1D}"/>
                </c:ext>
              </c:extLst>
            </c:dLbl>
            <c:dLbl>
              <c:idx val="4"/>
              <c:delete val="1"/>
              <c:extLst>
                <c:ext xmlns:c15="http://schemas.microsoft.com/office/drawing/2012/chart" uri="{CE6537A1-D6FC-4f65-9D91-7224C49458BB}"/>
                <c:ext xmlns:c16="http://schemas.microsoft.com/office/drawing/2014/chart" uri="{C3380CC4-5D6E-409C-BE32-E72D297353CC}">
                  <c16:uniqueId val="{00000017-1AE1-4D58-8A77-7E306146CF1D}"/>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{C99AA5EF-0934-4DCE-8F4B-E36C193090A7}</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1AE1-4D58-8A77-7E306146CF1D}"/>
                </c:ext>
              </c:extLst>
            </c:dLbl>
            <c:dLbl>
              <c:idx val="6"/>
              <c:delete val="1"/>
              <c:extLst>
                <c:ext xmlns:c15="http://schemas.microsoft.com/office/drawing/2012/chart" uri="{CE6537A1-D6FC-4f65-9D91-7224C49458BB}"/>
                <c:ext xmlns:c16="http://schemas.microsoft.com/office/drawing/2014/chart" uri="{C3380CC4-5D6E-409C-BE32-E72D297353CC}">
                  <c16:uniqueId val="{00000019-1AE1-4D58-8A77-7E306146CF1D}"/>
                </c:ext>
              </c:extLst>
            </c:dLbl>
            <c:dLbl>
              <c:idx val="7"/>
              <c:delete val="1"/>
              <c:extLst>
                <c:ext xmlns:c15="http://schemas.microsoft.com/office/drawing/2012/chart" uri="{CE6537A1-D6FC-4f65-9D91-7224C49458BB}"/>
                <c:ext xmlns:c16="http://schemas.microsoft.com/office/drawing/2014/chart" uri="{C3380CC4-5D6E-409C-BE32-E72D297353CC}">
                  <c16:uniqueId val="{0000001A-1AE1-4D58-8A77-7E306146CF1D}"/>
                </c:ext>
              </c:extLst>
            </c:dLbl>
            <c:dLbl>
              <c:idx val="8"/>
              <c:delete val="1"/>
              <c:extLst>
                <c:ext xmlns:c15="http://schemas.microsoft.com/office/drawing/2012/chart" uri="{CE6537A1-D6FC-4f65-9D91-7224C49458BB}"/>
                <c:ext xmlns:c16="http://schemas.microsoft.com/office/drawing/2014/chart" uri="{C3380CC4-5D6E-409C-BE32-E72D297353CC}">
                  <c16:uniqueId val="{0000001B-1AE1-4D58-8A77-7E306146CF1D}"/>
                </c:ext>
              </c:extLst>
            </c:dLbl>
            <c:dLbl>
              <c:idx val="9"/>
              <c:delete val="1"/>
              <c:extLst>
                <c:ext xmlns:c15="http://schemas.microsoft.com/office/drawing/2012/chart" uri="{CE6537A1-D6FC-4f65-9D91-7224C49458BB}"/>
                <c:ext xmlns:c16="http://schemas.microsoft.com/office/drawing/2014/chart" uri="{C3380CC4-5D6E-409C-BE32-E72D297353CC}">
                  <c16:uniqueId val="{0000001C-1AE1-4D58-8A77-7E306146CF1D}"/>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{A3F9D846-4612-4E11-8C82-735B315C1133}</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1AE1-4D58-8A77-7E306146CF1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Consolidado'!$AE$15:$AE$25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Consolidado'!$AF$15:$AF$25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1AE1-4D58-8A77-7E306146CF1D}"/>
            </c:ext>
          </c:extLst>
        </c:ser>
        <c:dLbls>
          <c:showLegendKey val="0"/>
          <c:showVal val="0"/>
          <c:showCatName val="0"/>
          <c:showSerName val="0"/>
          <c:showPercent val="0"/>
          <c:showBubbleSize val="0"/>
        </c:dLbls>
        <c:axId val="274843288"/>
        <c:axId val="274843680"/>
      </c:scatterChart>
      <c:valAx>
        <c:axId val="274843288"/>
        <c:scaling>
          <c:orientation val="minMax"/>
          <c:max val="1.5"/>
          <c:min val="-1.5"/>
        </c:scaling>
        <c:delete val="1"/>
        <c:axPos val="b"/>
        <c:numFmt formatCode="General" sourceLinked="1"/>
        <c:majorTickMark val="out"/>
        <c:minorTickMark val="none"/>
        <c:tickLblPos val="none"/>
        <c:crossAx val="274843680"/>
        <c:crosses val="autoZero"/>
        <c:crossBetween val="midCat"/>
      </c:valAx>
      <c:valAx>
        <c:axId val="274843680"/>
        <c:scaling>
          <c:orientation val="minMax"/>
          <c:max val="1.5"/>
          <c:min val="-1.5"/>
        </c:scaling>
        <c:delete val="1"/>
        <c:axPos val="l"/>
        <c:numFmt formatCode="General" sourceLinked="1"/>
        <c:majorTickMark val="out"/>
        <c:minorTickMark val="none"/>
        <c:tickLblPos val="none"/>
        <c:crossAx val="274843288"/>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Extensão</a:t>
            </a:r>
          </a:p>
        </c:rich>
      </c:tx>
      <c:layout>
        <c:manualLayout>
          <c:xMode val="edge"/>
          <c:yMode val="edge"/>
          <c:x val="0.11436348807352199"/>
          <c:y val="0"/>
        </c:manualLayout>
      </c:layout>
      <c:overlay val="0"/>
    </c:title>
    <c:autoTitleDeleted val="0"/>
    <c:plotArea>
      <c:layout>
        <c:manualLayout>
          <c:layoutTarget val="inner"/>
          <c:xMode val="edge"/>
          <c:yMode val="edge"/>
          <c:x val="0.29917855112137981"/>
          <c:y val="0.30733443918000192"/>
          <c:w val="0.42625548983335632"/>
          <c:h val="0.69266556081999886"/>
        </c:manualLayout>
      </c:layout>
      <c:doughnutChart>
        <c:varyColors val="1"/>
        <c:ser>
          <c:idx val="0"/>
          <c:order val="0"/>
          <c:tx>
            <c:strRef>
              <c:f>'Graf. Consolidado'!$AL$5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1-4CE0-4D3D-8029-9D87A960C630}"/>
              </c:ext>
            </c:extLst>
          </c:dPt>
          <c:val>
            <c:numRef>
              <c:f>'Graf. Consolidado'!$AL$6</c:f>
              <c:numCache>
                <c:formatCode>General</c:formatCode>
                <c:ptCount val="1"/>
                <c:pt idx="0">
                  <c:v>10</c:v>
                </c:pt>
              </c:numCache>
            </c:numRef>
          </c:val>
          <c:extLst>
            <c:ext xmlns:c16="http://schemas.microsoft.com/office/drawing/2014/chart" uri="{C3380CC4-5D6E-409C-BE32-E72D297353CC}">
              <c16:uniqueId val="{00000003-4CE0-4D3D-8029-9D87A960C630}"/>
            </c:ext>
          </c:extLst>
        </c:ser>
        <c:ser>
          <c:idx val="1"/>
          <c:order val="1"/>
          <c:dPt>
            <c:idx val="1"/>
            <c:bubble3D val="0"/>
            <c:spPr>
              <a:noFill/>
            </c:spPr>
            <c:extLst>
              <c:ext xmlns:c16="http://schemas.microsoft.com/office/drawing/2014/chart" uri="{C3380CC4-5D6E-409C-BE32-E72D297353CC}">
                <c16:uniqueId val="{00000007-4CE0-4D3D-8029-9D87A960C630}"/>
              </c:ext>
            </c:extLst>
          </c:dPt>
          <c:val>
            <c:numRef>
              <c:f>'Graf. Consolidado'!$AL$6:$AL$7</c:f>
              <c:numCache>
                <c:formatCode>General</c:formatCode>
                <c:ptCount val="2"/>
                <c:pt idx="0">
                  <c:v>10</c:v>
                </c:pt>
                <c:pt idx="1">
                  <c:v>10</c:v>
                </c:pt>
              </c:numCache>
            </c:numRef>
          </c:val>
          <c:extLst>
            <c:ext xmlns:c16="http://schemas.microsoft.com/office/drawing/2014/chart" uri="{C3380CC4-5D6E-409C-BE32-E72D297353CC}">
              <c16:uniqueId val="{00000008-4CE0-4D3D-8029-9D87A960C630}"/>
            </c:ext>
          </c:extLst>
        </c:ser>
        <c:ser>
          <c:idx val="2"/>
          <c:order val="2"/>
          <c:val>
            <c:numRef>
              <c:f>'Graf. Consolidado'!$AL$6:$AL$7</c:f>
              <c:numCache>
                <c:formatCode>General</c:formatCode>
                <c:ptCount val="2"/>
                <c:pt idx="0">
                  <c:v>10</c:v>
                </c:pt>
                <c:pt idx="1">
                  <c:v>10</c:v>
                </c:pt>
              </c:numCache>
            </c:numRef>
          </c:val>
          <c:extLst>
            <c:ext xmlns:c16="http://schemas.microsoft.com/office/drawing/2014/chart" uri="{C3380CC4-5D6E-409C-BE32-E72D297353CC}">
              <c16:uniqueId val="{0000000D-4CE0-4D3D-8029-9D87A960C630}"/>
            </c:ext>
          </c:extLst>
        </c:ser>
        <c:ser>
          <c:idx val="3"/>
          <c:order val="3"/>
          <c:spPr>
            <a:noFill/>
          </c:spPr>
          <c:val>
            <c:numRef>
              <c:f>'Graf. Consolidado'!$AL$6:$AL$7</c:f>
              <c:numCache>
                <c:formatCode>General</c:formatCode>
                <c:ptCount val="2"/>
                <c:pt idx="0">
                  <c:v>10</c:v>
                </c:pt>
                <c:pt idx="1">
                  <c:v>10</c:v>
                </c:pt>
              </c:numCache>
            </c:numRef>
          </c:val>
          <c:extLst>
            <c:ext xmlns:c16="http://schemas.microsoft.com/office/drawing/2014/chart" uri="{C3380CC4-5D6E-409C-BE32-E72D297353CC}">
              <c16:uniqueId val="{00000010-4CE0-4D3D-8029-9D87A960C630}"/>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4CE0-4D3D-8029-9D87A960C630}"/>
              </c:ext>
            </c:extLst>
          </c:dPt>
          <c:xVal>
            <c:numRef>
              <c:f>'Graf. Consolidado'!$AK$12:$AK$13</c:f>
              <c:numCache>
                <c:formatCode>_(* #,##0.00_);_(* \(#,##0.00\);_(* "-"??_);_(@_)</c:formatCode>
                <c:ptCount val="2"/>
                <c:pt idx="0" formatCode="General">
                  <c:v>0</c:v>
                </c:pt>
                <c:pt idx="1">
                  <c:v>0</c:v>
                </c:pt>
              </c:numCache>
            </c:numRef>
          </c:xVal>
          <c:yVal>
            <c:numRef>
              <c:f>'Graf. Consolidado'!$AL$12:$AL$13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4CE0-4D3D-8029-9D87A960C630}"/>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{80DC3C5F-C22C-4024-B883-83E98E4EE5DB}</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4CE0-4D3D-8029-9D87A960C630}"/>
                </c:ext>
              </c:extLst>
            </c:dLbl>
            <c:dLbl>
              <c:idx val="1"/>
              <c:delete val="1"/>
              <c:extLst>
                <c:ext xmlns:c15="http://schemas.microsoft.com/office/drawing/2012/chart" uri="{CE6537A1-D6FC-4f65-9D91-7224C49458BB}"/>
                <c:ext xmlns:c16="http://schemas.microsoft.com/office/drawing/2014/chart" uri="{C3380CC4-5D6E-409C-BE32-E72D297353CC}">
                  <c16:uniqueId val="{00000014-4CE0-4D3D-8029-9D87A960C630}"/>
                </c:ext>
              </c:extLst>
            </c:dLbl>
            <c:dLbl>
              <c:idx val="2"/>
              <c:delete val="1"/>
              <c:extLst>
                <c:ext xmlns:c15="http://schemas.microsoft.com/office/drawing/2012/chart" uri="{CE6537A1-D6FC-4f65-9D91-7224C49458BB}"/>
                <c:ext xmlns:c16="http://schemas.microsoft.com/office/drawing/2014/chart" uri="{C3380CC4-5D6E-409C-BE32-E72D297353CC}">
                  <c16:uniqueId val="{00000015-4CE0-4D3D-8029-9D87A960C630}"/>
                </c:ext>
              </c:extLst>
            </c:dLbl>
            <c:dLbl>
              <c:idx val="3"/>
              <c:delete val="1"/>
              <c:extLst>
                <c:ext xmlns:c15="http://schemas.microsoft.com/office/drawing/2012/chart" uri="{CE6537A1-D6FC-4f65-9D91-7224C49458BB}"/>
                <c:ext xmlns:c16="http://schemas.microsoft.com/office/drawing/2014/chart" uri="{C3380CC4-5D6E-409C-BE32-E72D297353CC}">
                  <c16:uniqueId val="{00000016-4CE0-4D3D-8029-9D87A960C630}"/>
                </c:ext>
              </c:extLst>
            </c:dLbl>
            <c:dLbl>
              <c:idx val="4"/>
              <c:delete val="1"/>
              <c:extLst>
                <c:ext xmlns:c15="http://schemas.microsoft.com/office/drawing/2012/chart" uri="{CE6537A1-D6FC-4f65-9D91-7224C49458BB}"/>
                <c:ext xmlns:c16="http://schemas.microsoft.com/office/drawing/2014/chart" uri="{C3380CC4-5D6E-409C-BE32-E72D297353CC}">
                  <c16:uniqueId val="{00000017-4CE0-4D3D-8029-9D87A960C630}"/>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{109B85A1-9119-48E4-A889-5BAD06C407C5}</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4CE0-4D3D-8029-9D87A960C630}"/>
                </c:ext>
              </c:extLst>
            </c:dLbl>
            <c:dLbl>
              <c:idx val="6"/>
              <c:delete val="1"/>
              <c:extLst>
                <c:ext xmlns:c15="http://schemas.microsoft.com/office/drawing/2012/chart" uri="{CE6537A1-D6FC-4f65-9D91-7224C49458BB}"/>
                <c:ext xmlns:c16="http://schemas.microsoft.com/office/drawing/2014/chart" uri="{C3380CC4-5D6E-409C-BE32-E72D297353CC}">
                  <c16:uniqueId val="{00000019-4CE0-4D3D-8029-9D87A960C630}"/>
                </c:ext>
              </c:extLst>
            </c:dLbl>
            <c:dLbl>
              <c:idx val="7"/>
              <c:delete val="1"/>
              <c:extLst>
                <c:ext xmlns:c15="http://schemas.microsoft.com/office/drawing/2012/chart" uri="{CE6537A1-D6FC-4f65-9D91-7224C49458BB}"/>
                <c:ext xmlns:c16="http://schemas.microsoft.com/office/drawing/2014/chart" uri="{C3380CC4-5D6E-409C-BE32-E72D297353CC}">
                  <c16:uniqueId val="{0000001A-4CE0-4D3D-8029-9D87A960C630}"/>
                </c:ext>
              </c:extLst>
            </c:dLbl>
            <c:dLbl>
              <c:idx val="8"/>
              <c:delete val="1"/>
              <c:extLst>
                <c:ext xmlns:c15="http://schemas.microsoft.com/office/drawing/2012/chart" uri="{CE6537A1-D6FC-4f65-9D91-7224C49458BB}"/>
                <c:ext xmlns:c16="http://schemas.microsoft.com/office/drawing/2014/chart" uri="{C3380CC4-5D6E-409C-BE32-E72D297353CC}">
                  <c16:uniqueId val="{0000001B-4CE0-4D3D-8029-9D87A960C630}"/>
                </c:ext>
              </c:extLst>
            </c:dLbl>
            <c:dLbl>
              <c:idx val="9"/>
              <c:delete val="1"/>
              <c:extLst>
                <c:ext xmlns:c15="http://schemas.microsoft.com/office/drawing/2012/chart" uri="{CE6537A1-D6FC-4f65-9D91-7224C49458BB}"/>
                <c:ext xmlns:c16="http://schemas.microsoft.com/office/drawing/2014/chart" uri="{C3380CC4-5D6E-409C-BE32-E72D297353CC}">
                  <c16:uniqueId val="{0000001C-4CE0-4D3D-8029-9D87A960C630}"/>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{C3CF1F6F-14E9-44DB-A10D-180640A7371E}</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4CE0-4D3D-8029-9D87A960C63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Consolidado'!$AJ$15:$AJ$25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Consolidado'!$AK$15:$AK$25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4CE0-4D3D-8029-9D87A960C630}"/>
            </c:ext>
          </c:extLst>
        </c:ser>
        <c:dLbls>
          <c:showLegendKey val="0"/>
          <c:showVal val="0"/>
          <c:showCatName val="0"/>
          <c:showSerName val="0"/>
          <c:showPercent val="0"/>
          <c:showBubbleSize val="0"/>
        </c:dLbls>
        <c:axId val="274837408"/>
        <c:axId val="274842896"/>
      </c:scatterChart>
      <c:valAx>
        <c:axId val="274837408"/>
        <c:scaling>
          <c:orientation val="minMax"/>
          <c:max val="1.5"/>
          <c:min val="-1.5"/>
        </c:scaling>
        <c:delete val="1"/>
        <c:axPos val="b"/>
        <c:numFmt formatCode="General" sourceLinked="1"/>
        <c:majorTickMark val="out"/>
        <c:minorTickMark val="none"/>
        <c:tickLblPos val="none"/>
        <c:crossAx val="274842896"/>
        <c:crosses val="autoZero"/>
        <c:crossBetween val="midCat"/>
      </c:valAx>
      <c:valAx>
        <c:axId val="274842896"/>
        <c:scaling>
          <c:orientation val="minMax"/>
          <c:max val="1.5"/>
          <c:min val="-1.5"/>
        </c:scaling>
        <c:delete val="1"/>
        <c:axPos val="l"/>
        <c:numFmt formatCode="General" sourceLinked="1"/>
        <c:majorTickMark val="out"/>
        <c:minorTickMark val="none"/>
        <c:tickLblPos val="none"/>
        <c:crossAx val="274837408"/>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Pessoas</a:t>
            </a:r>
            <a:r>
              <a:rPr lang="pt-BR" sz="1400" baseline="0"/>
              <a:t> Servidores</a:t>
            </a:r>
            <a:endParaRPr lang="pt-BR" sz="1400"/>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1-32A0-4205-9EE2-681ED3438D4E}"/>
              </c:ext>
            </c:extLst>
          </c:dPt>
          <c:val>
            <c:numRef>
              <c:f>'Graf. Consolidado'!$AQ$6</c:f>
              <c:numCache>
                <c:formatCode>General</c:formatCode>
                <c:ptCount val="1"/>
                <c:pt idx="0">
                  <c:v>10</c:v>
                </c:pt>
              </c:numCache>
            </c:numRef>
          </c:val>
          <c:extLst>
            <c:ext xmlns:c16="http://schemas.microsoft.com/office/drawing/2014/chart" uri="{C3380CC4-5D6E-409C-BE32-E72D297353CC}">
              <c16:uniqueId val="{00000003-32A0-4205-9EE2-681ED3438D4E}"/>
            </c:ext>
          </c:extLst>
        </c:ser>
        <c:ser>
          <c:idx val="1"/>
          <c:order val="1"/>
          <c:dPt>
            <c:idx val="0"/>
            <c:bubble3D val="0"/>
            <c:spPr>
              <a:noFill/>
            </c:spPr>
            <c:extLst>
              <c:ext xmlns:c16="http://schemas.microsoft.com/office/drawing/2014/chart" uri="{C3380CC4-5D6E-409C-BE32-E72D297353CC}">
                <c16:uniqueId val="{00000005-32A0-4205-9EE2-681ED3438D4E}"/>
              </c:ext>
            </c:extLst>
          </c:dPt>
          <c:dPt>
            <c:idx val="1"/>
            <c:bubble3D val="0"/>
            <c:spPr>
              <a:noFill/>
            </c:spPr>
            <c:extLst>
              <c:ext xmlns:c16="http://schemas.microsoft.com/office/drawing/2014/chart" uri="{C3380CC4-5D6E-409C-BE32-E72D297353CC}">
                <c16:uniqueId val="{00000007-32A0-4205-9EE2-681ED3438D4E}"/>
              </c:ext>
            </c:extLst>
          </c:dPt>
          <c:val>
            <c:numRef>
              <c:f>'Graf. Consolidado'!$AQ$7:$AQ$8</c:f>
              <c:numCache>
                <c:formatCode>General</c:formatCode>
                <c:ptCount val="2"/>
                <c:pt idx="0">
                  <c:v>10</c:v>
                </c:pt>
                <c:pt idx="1">
                  <c:v>10</c:v>
                </c:pt>
              </c:numCache>
            </c:numRef>
          </c:val>
          <c:extLst>
            <c:ext xmlns:c16="http://schemas.microsoft.com/office/drawing/2014/chart" uri="{C3380CC4-5D6E-409C-BE32-E72D297353CC}">
              <c16:uniqueId val="{00000008-32A0-4205-9EE2-681ED3438D4E}"/>
            </c:ext>
          </c:extLst>
        </c:ser>
        <c:ser>
          <c:idx val="2"/>
          <c:order val="2"/>
          <c:val>
            <c:numRef>
              <c:f>'Graf. Consolidado'!$AQ$6:$AQ$7</c:f>
              <c:numCache>
                <c:formatCode>General</c:formatCode>
                <c:ptCount val="2"/>
                <c:pt idx="0">
                  <c:v>10</c:v>
                </c:pt>
                <c:pt idx="1">
                  <c:v>10</c:v>
                </c:pt>
              </c:numCache>
            </c:numRef>
          </c:val>
          <c:extLst>
            <c:ext xmlns:c16="http://schemas.microsoft.com/office/drawing/2014/chart" uri="{C3380CC4-5D6E-409C-BE32-E72D297353CC}">
              <c16:uniqueId val="{0000000D-32A0-4205-9EE2-681ED3438D4E}"/>
            </c:ext>
          </c:extLst>
        </c:ser>
        <c:ser>
          <c:idx val="3"/>
          <c:order val="3"/>
          <c:spPr>
            <a:noFill/>
          </c:spPr>
          <c:val>
            <c:numRef>
              <c:f>'Graf. Consolidado'!$AQ$6:$AQ$7</c:f>
              <c:numCache>
                <c:formatCode>General</c:formatCode>
                <c:ptCount val="2"/>
                <c:pt idx="0">
                  <c:v>10</c:v>
                </c:pt>
                <c:pt idx="1">
                  <c:v>10</c:v>
                </c:pt>
              </c:numCache>
            </c:numRef>
          </c:val>
          <c:extLst>
            <c:ext xmlns:c16="http://schemas.microsoft.com/office/drawing/2014/chart" uri="{C3380CC4-5D6E-409C-BE32-E72D297353CC}">
              <c16:uniqueId val="{00000010-32A0-4205-9EE2-681ED3438D4E}"/>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32A0-4205-9EE2-681ED3438D4E}"/>
              </c:ext>
            </c:extLst>
          </c:dPt>
          <c:xVal>
            <c:numRef>
              <c:f>'Graf. Consolidado'!$AP$12:$AP$13</c:f>
              <c:numCache>
                <c:formatCode>_(* #,##0.00_);_(* \(#,##0.00\);_(* "-"??_);_(@_)</c:formatCode>
                <c:ptCount val="2"/>
                <c:pt idx="0" formatCode="General">
                  <c:v>0</c:v>
                </c:pt>
                <c:pt idx="1">
                  <c:v>0</c:v>
                </c:pt>
              </c:numCache>
            </c:numRef>
          </c:xVal>
          <c:yVal>
            <c:numRef>
              <c:f>'Graf. Consolidado'!$AQ$12:$AQ$13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32A0-4205-9EE2-681ED3438D4E}"/>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{20B3559A-7265-4F6C-B344-D709DA59A715}</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32A0-4205-9EE2-681ED3438D4E}"/>
                </c:ext>
              </c:extLst>
            </c:dLbl>
            <c:dLbl>
              <c:idx val="1"/>
              <c:delete val="1"/>
              <c:extLst>
                <c:ext xmlns:c15="http://schemas.microsoft.com/office/drawing/2012/chart" uri="{CE6537A1-D6FC-4f65-9D91-7224C49458BB}"/>
                <c:ext xmlns:c16="http://schemas.microsoft.com/office/drawing/2014/chart" uri="{C3380CC4-5D6E-409C-BE32-E72D297353CC}">
                  <c16:uniqueId val="{00000014-32A0-4205-9EE2-681ED3438D4E}"/>
                </c:ext>
              </c:extLst>
            </c:dLbl>
            <c:dLbl>
              <c:idx val="2"/>
              <c:delete val="1"/>
              <c:extLst>
                <c:ext xmlns:c15="http://schemas.microsoft.com/office/drawing/2012/chart" uri="{CE6537A1-D6FC-4f65-9D91-7224C49458BB}"/>
                <c:ext xmlns:c16="http://schemas.microsoft.com/office/drawing/2014/chart" uri="{C3380CC4-5D6E-409C-BE32-E72D297353CC}">
                  <c16:uniqueId val="{00000015-32A0-4205-9EE2-681ED3438D4E}"/>
                </c:ext>
              </c:extLst>
            </c:dLbl>
            <c:dLbl>
              <c:idx val="3"/>
              <c:delete val="1"/>
              <c:extLst>
                <c:ext xmlns:c15="http://schemas.microsoft.com/office/drawing/2012/chart" uri="{CE6537A1-D6FC-4f65-9D91-7224C49458BB}"/>
                <c:ext xmlns:c16="http://schemas.microsoft.com/office/drawing/2014/chart" uri="{C3380CC4-5D6E-409C-BE32-E72D297353CC}">
                  <c16:uniqueId val="{00000016-32A0-4205-9EE2-681ED3438D4E}"/>
                </c:ext>
              </c:extLst>
            </c:dLbl>
            <c:dLbl>
              <c:idx val="4"/>
              <c:delete val="1"/>
              <c:extLst>
                <c:ext xmlns:c15="http://schemas.microsoft.com/office/drawing/2012/chart" uri="{CE6537A1-D6FC-4f65-9D91-7224C49458BB}"/>
                <c:ext xmlns:c16="http://schemas.microsoft.com/office/drawing/2014/chart" uri="{C3380CC4-5D6E-409C-BE32-E72D297353CC}">
                  <c16:uniqueId val="{00000017-32A0-4205-9EE2-681ED3438D4E}"/>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{D32A13E1-19B9-4548-90CB-8A91D916D7B5}</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32A0-4205-9EE2-681ED3438D4E}"/>
                </c:ext>
              </c:extLst>
            </c:dLbl>
            <c:dLbl>
              <c:idx val="6"/>
              <c:delete val="1"/>
              <c:extLst>
                <c:ext xmlns:c15="http://schemas.microsoft.com/office/drawing/2012/chart" uri="{CE6537A1-D6FC-4f65-9D91-7224C49458BB}"/>
                <c:ext xmlns:c16="http://schemas.microsoft.com/office/drawing/2014/chart" uri="{C3380CC4-5D6E-409C-BE32-E72D297353CC}">
                  <c16:uniqueId val="{00000019-32A0-4205-9EE2-681ED3438D4E}"/>
                </c:ext>
              </c:extLst>
            </c:dLbl>
            <c:dLbl>
              <c:idx val="7"/>
              <c:delete val="1"/>
              <c:extLst>
                <c:ext xmlns:c15="http://schemas.microsoft.com/office/drawing/2012/chart" uri="{CE6537A1-D6FC-4f65-9D91-7224C49458BB}"/>
                <c:ext xmlns:c16="http://schemas.microsoft.com/office/drawing/2014/chart" uri="{C3380CC4-5D6E-409C-BE32-E72D297353CC}">
                  <c16:uniqueId val="{0000001A-32A0-4205-9EE2-681ED3438D4E}"/>
                </c:ext>
              </c:extLst>
            </c:dLbl>
            <c:dLbl>
              <c:idx val="8"/>
              <c:delete val="1"/>
              <c:extLst>
                <c:ext xmlns:c15="http://schemas.microsoft.com/office/drawing/2012/chart" uri="{CE6537A1-D6FC-4f65-9D91-7224C49458BB}"/>
                <c:ext xmlns:c16="http://schemas.microsoft.com/office/drawing/2014/chart" uri="{C3380CC4-5D6E-409C-BE32-E72D297353CC}">
                  <c16:uniqueId val="{0000001B-32A0-4205-9EE2-681ED3438D4E}"/>
                </c:ext>
              </c:extLst>
            </c:dLbl>
            <c:dLbl>
              <c:idx val="9"/>
              <c:delete val="1"/>
              <c:extLst>
                <c:ext xmlns:c15="http://schemas.microsoft.com/office/drawing/2012/chart" uri="{CE6537A1-D6FC-4f65-9D91-7224C49458BB}"/>
                <c:ext xmlns:c16="http://schemas.microsoft.com/office/drawing/2014/chart" uri="{C3380CC4-5D6E-409C-BE32-E72D297353CC}">
                  <c16:uniqueId val="{0000001C-32A0-4205-9EE2-681ED3438D4E}"/>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{FD9A2861-3F37-4136-8D79-E01CB8BCED80}</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32A0-4205-9EE2-681ED3438D4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32A0-4205-9EE2-681ED3438D4E}"/>
            </c:ext>
          </c:extLst>
        </c:ser>
        <c:dLbls>
          <c:showLegendKey val="0"/>
          <c:showVal val="0"/>
          <c:showCatName val="0"/>
          <c:showSerName val="0"/>
          <c:showPercent val="0"/>
          <c:showBubbleSize val="0"/>
        </c:dLbls>
        <c:axId val="274838192"/>
        <c:axId val="274838584"/>
      </c:scatterChart>
      <c:valAx>
        <c:axId val="274838192"/>
        <c:scaling>
          <c:orientation val="minMax"/>
          <c:max val="1.5"/>
          <c:min val="-1.5"/>
        </c:scaling>
        <c:delete val="1"/>
        <c:axPos val="b"/>
        <c:numFmt formatCode="General" sourceLinked="1"/>
        <c:majorTickMark val="out"/>
        <c:minorTickMark val="none"/>
        <c:tickLblPos val="none"/>
        <c:crossAx val="274838584"/>
        <c:crosses val="autoZero"/>
        <c:crossBetween val="midCat"/>
      </c:valAx>
      <c:valAx>
        <c:axId val="274838584"/>
        <c:scaling>
          <c:orientation val="minMax"/>
          <c:max val="1.5"/>
          <c:min val="-1.5"/>
        </c:scaling>
        <c:delete val="1"/>
        <c:axPos val="l"/>
        <c:numFmt formatCode="General" sourceLinked="1"/>
        <c:majorTickMark val="out"/>
        <c:minorTickMark val="none"/>
        <c:tickLblPos val="none"/>
        <c:crossAx val="274838192"/>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Pessoas</a:t>
            </a:r>
            <a:r>
              <a:rPr lang="pt-BR" sz="1400" baseline="0"/>
              <a:t> Estudantes</a:t>
            </a:r>
            <a:endParaRPr lang="pt-BR" sz="1400"/>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1D35-4FB8-80A3-6FCBE2DFD6A8}"/>
              </c:ext>
            </c:extLst>
          </c:dPt>
          <c:val>
            <c:numRef>
              <c:f>'Graf. Consolidado'!$AQ$6</c:f>
              <c:numCache>
                <c:formatCode>General</c:formatCode>
                <c:ptCount val="1"/>
                <c:pt idx="0">
                  <c:v>10</c:v>
                </c:pt>
              </c:numCache>
            </c:numRef>
          </c:val>
          <c:extLst>
            <c:ext xmlns:c16="http://schemas.microsoft.com/office/drawing/2014/chart" uri="{C3380CC4-5D6E-409C-BE32-E72D297353CC}">
              <c16:uniqueId val="{00000003-1D35-4FB8-80A3-6FCBE2DFD6A8}"/>
            </c:ext>
          </c:extLst>
        </c:ser>
        <c:ser>
          <c:idx val="1"/>
          <c:order val="1"/>
          <c:dPt>
            <c:idx val="0"/>
            <c:bubble3D val="0"/>
            <c:spPr>
              <a:noFill/>
            </c:spPr>
            <c:extLst>
              <c:ext xmlns:c16="http://schemas.microsoft.com/office/drawing/2014/chart" uri="{C3380CC4-5D6E-409C-BE32-E72D297353CC}">
                <c16:uniqueId val="{00000005-1D35-4FB8-80A3-6FCBE2DFD6A8}"/>
              </c:ext>
            </c:extLst>
          </c:dPt>
          <c:dPt>
            <c:idx val="1"/>
            <c:bubble3D val="0"/>
            <c:spPr>
              <a:noFill/>
            </c:spPr>
            <c:extLst>
              <c:ext xmlns:c16="http://schemas.microsoft.com/office/drawing/2014/chart" uri="{C3380CC4-5D6E-409C-BE32-E72D297353CC}">
                <c16:uniqueId val="{00000007-1D35-4FB8-80A3-6FCBE2DFD6A8}"/>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1D35-4FB8-80A3-6FCBE2DFD6A8}"/>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1D35-4FB8-80A3-6FCBE2DFD6A8}"/>
              </c:ext>
            </c:extLst>
          </c:dPt>
          <c:val>
            <c:numRef>
              <c:f>'Graf. Consolidado'!$AV$6:$AV$7</c:f>
              <c:numCache>
                <c:formatCode>General</c:formatCode>
                <c:ptCount val="2"/>
                <c:pt idx="0">
                  <c:v>10</c:v>
                </c:pt>
                <c:pt idx="1">
                  <c:v>10</c:v>
                </c:pt>
              </c:numCache>
            </c:numRef>
          </c:val>
          <c:extLst>
            <c:ext xmlns:c16="http://schemas.microsoft.com/office/drawing/2014/chart" uri="{C3380CC4-5D6E-409C-BE32-E72D297353CC}">
              <c16:uniqueId val="{0000000D-1D35-4FB8-80A3-6FCBE2DFD6A8}"/>
            </c:ext>
          </c:extLst>
        </c:ser>
        <c:ser>
          <c:idx val="3"/>
          <c:order val="3"/>
          <c:spPr>
            <a:noFill/>
          </c:spPr>
          <c:val>
            <c:numRef>
              <c:f>'Graf. Consolidado'!$AV$6:$AV$7</c:f>
              <c:numCache>
                <c:formatCode>General</c:formatCode>
                <c:ptCount val="2"/>
                <c:pt idx="0">
                  <c:v>10</c:v>
                </c:pt>
                <c:pt idx="1">
                  <c:v>10</c:v>
                </c:pt>
              </c:numCache>
            </c:numRef>
          </c:val>
          <c:extLst>
            <c:ext xmlns:c16="http://schemas.microsoft.com/office/drawing/2014/chart" uri="{C3380CC4-5D6E-409C-BE32-E72D297353CC}">
              <c16:uniqueId val="{00000010-1D35-4FB8-80A3-6FCBE2DFD6A8}"/>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1D35-4FB8-80A3-6FCBE2DFD6A8}"/>
              </c:ext>
            </c:extLst>
          </c:dPt>
          <c:xVal>
            <c:numRef>
              <c:f>'Graf. Consolidado'!$AU$12:$AU$13</c:f>
              <c:numCache>
                <c:formatCode>_(* #,##0.00_);_(* \(#,##0.00\);_(* "-"??_);_(@_)</c:formatCode>
                <c:ptCount val="2"/>
                <c:pt idx="0" formatCode="General">
                  <c:v>0</c:v>
                </c:pt>
                <c:pt idx="1">
                  <c:v>0</c:v>
                </c:pt>
              </c:numCache>
            </c:numRef>
          </c:xVal>
          <c:yVal>
            <c:numRef>
              <c:f>'Graf. Consolidado'!$AV$12:$AV$13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1D35-4FB8-80A3-6FCBE2DFD6A8}"/>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{69755065-E91F-48E8-8D14-2695E5BEC3F0}</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1D35-4FB8-80A3-6FCBE2DFD6A8}"/>
                </c:ext>
              </c:extLst>
            </c:dLbl>
            <c:dLbl>
              <c:idx val="1"/>
              <c:delete val="1"/>
              <c:extLst>
                <c:ext xmlns:c15="http://schemas.microsoft.com/office/drawing/2012/chart" uri="{CE6537A1-D6FC-4f65-9D91-7224C49458BB}"/>
                <c:ext xmlns:c16="http://schemas.microsoft.com/office/drawing/2014/chart" uri="{C3380CC4-5D6E-409C-BE32-E72D297353CC}">
                  <c16:uniqueId val="{00000014-1D35-4FB8-80A3-6FCBE2DFD6A8}"/>
                </c:ext>
              </c:extLst>
            </c:dLbl>
            <c:dLbl>
              <c:idx val="2"/>
              <c:delete val="1"/>
              <c:extLst>
                <c:ext xmlns:c15="http://schemas.microsoft.com/office/drawing/2012/chart" uri="{CE6537A1-D6FC-4f65-9D91-7224C49458BB}"/>
                <c:ext xmlns:c16="http://schemas.microsoft.com/office/drawing/2014/chart" uri="{C3380CC4-5D6E-409C-BE32-E72D297353CC}">
                  <c16:uniqueId val="{00000015-1D35-4FB8-80A3-6FCBE2DFD6A8}"/>
                </c:ext>
              </c:extLst>
            </c:dLbl>
            <c:dLbl>
              <c:idx val="3"/>
              <c:delete val="1"/>
              <c:extLst>
                <c:ext xmlns:c15="http://schemas.microsoft.com/office/drawing/2012/chart" uri="{CE6537A1-D6FC-4f65-9D91-7224C49458BB}"/>
                <c:ext xmlns:c16="http://schemas.microsoft.com/office/drawing/2014/chart" uri="{C3380CC4-5D6E-409C-BE32-E72D297353CC}">
                  <c16:uniqueId val="{00000016-1D35-4FB8-80A3-6FCBE2DFD6A8}"/>
                </c:ext>
              </c:extLst>
            </c:dLbl>
            <c:dLbl>
              <c:idx val="4"/>
              <c:delete val="1"/>
              <c:extLst>
                <c:ext xmlns:c15="http://schemas.microsoft.com/office/drawing/2012/chart" uri="{CE6537A1-D6FC-4f65-9D91-7224C49458BB}"/>
                <c:ext xmlns:c16="http://schemas.microsoft.com/office/drawing/2014/chart" uri="{C3380CC4-5D6E-409C-BE32-E72D297353CC}">
                  <c16:uniqueId val="{00000017-1D35-4FB8-80A3-6FCBE2DFD6A8}"/>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{D0066DE1-5A1D-48C2-B5BD-0EA3105C561B}</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1D35-4FB8-80A3-6FCBE2DFD6A8}"/>
                </c:ext>
              </c:extLst>
            </c:dLbl>
            <c:dLbl>
              <c:idx val="6"/>
              <c:delete val="1"/>
              <c:extLst>
                <c:ext xmlns:c15="http://schemas.microsoft.com/office/drawing/2012/chart" uri="{CE6537A1-D6FC-4f65-9D91-7224C49458BB}"/>
                <c:ext xmlns:c16="http://schemas.microsoft.com/office/drawing/2014/chart" uri="{C3380CC4-5D6E-409C-BE32-E72D297353CC}">
                  <c16:uniqueId val="{00000019-1D35-4FB8-80A3-6FCBE2DFD6A8}"/>
                </c:ext>
              </c:extLst>
            </c:dLbl>
            <c:dLbl>
              <c:idx val="7"/>
              <c:delete val="1"/>
              <c:extLst>
                <c:ext xmlns:c15="http://schemas.microsoft.com/office/drawing/2012/chart" uri="{CE6537A1-D6FC-4f65-9D91-7224C49458BB}"/>
                <c:ext xmlns:c16="http://schemas.microsoft.com/office/drawing/2014/chart" uri="{C3380CC4-5D6E-409C-BE32-E72D297353CC}">
                  <c16:uniqueId val="{0000001A-1D35-4FB8-80A3-6FCBE2DFD6A8}"/>
                </c:ext>
              </c:extLst>
            </c:dLbl>
            <c:dLbl>
              <c:idx val="8"/>
              <c:delete val="1"/>
              <c:extLst>
                <c:ext xmlns:c15="http://schemas.microsoft.com/office/drawing/2012/chart" uri="{CE6537A1-D6FC-4f65-9D91-7224C49458BB}"/>
                <c:ext xmlns:c16="http://schemas.microsoft.com/office/drawing/2014/chart" uri="{C3380CC4-5D6E-409C-BE32-E72D297353CC}">
                  <c16:uniqueId val="{0000001B-1D35-4FB8-80A3-6FCBE2DFD6A8}"/>
                </c:ext>
              </c:extLst>
            </c:dLbl>
            <c:dLbl>
              <c:idx val="9"/>
              <c:delete val="1"/>
              <c:extLst>
                <c:ext xmlns:c15="http://schemas.microsoft.com/office/drawing/2012/chart" uri="{CE6537A1-D6FC-4f65-9D91-7224C49458BB}"/>
                <c:ext xmlns:c16="http://schemas.microsoft.com/office/drawing/2014/chart" uri="{C3380CC4-5D6E-409C-BE32-E72D297353CC}">
                  <c16:uniqueId val="{0000001C-1D35-4FB8-80A3-6FCBE2DFD6A8}"/>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{0743A63F-9E28-4390-A66A-E94D7DACC20F}</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1D35-4FB8-80A3-6FCBE2DFD6A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1D35-4FB8-80A3-6FCBE2DFD6A8}"/>
            </c:ext>
          </c:extLst>
        </c:ser>
        <c:dLbls>
          <c:showLegendKey val="0"/>
          <c:showVal val="0"/>
          <c:showCatName val="0"/>
          <c:showSerName val="0"/>
          <c:showPercent val="0"/>
          <c:showBubbleSize val="0"/>
        </c:dLbls>
        <c:axId val="274838976"/>
        <c:axId val="274841720"/>
      </c:scatterChart>
      <c:valAx>
        <c:axId val="274838976"/>
        <c:scaling>
          <c:orientation val="minMax"/>
          <c:max val="1.5"/>
          <c:min val="-1.5"/>
        </c:scaling>
        <c:delete val="1"/>
        <c:axPos val="b"/>
        <c:numFmt formatCode="General" sourceLinked="1"/>
        <c:majorTickMark val="out"/>
        <c:minorTickMark val="none"/>
        <c:tickLblPos val="none"/>
        <c:crossAx val="274841720"/>
        <c:crosses val="autoZero"/>
        <c:crossBetween val="midCat"/>
      </c:valAx>
      <c:valAx>
        <c:axId val="274841720"/>
        <c:scaling>
          <c:orientation val="minMax"/>
          <c:max val="1.5"/>
          <c:min val="-1.5"/>
        </c:scaling>
        <c:delete val="1"/>
        <c:axPos val="l"/>
        <c:numFmt formatCode="General" sourceLinked="1"/>
        <c:majorTickMark val="out"/>
        <c:minorTickMark val="none"/>
        <c:tickLblPos val="none"/>
        <c:crossAx val="274838976"/>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Cultura Artística e Esportes</a:t>
            </a:r>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DE47-4128-AE06-592C8AE710BA}"/>
              </c:ext>
            </c:extLst>
          </c:dPt>
          <c:val>
            <c:numRef>
              <c:f>'Graf. Consolidado'!$AQ$6</c:f>
              <c:numCache>
                <c:formatCode>General</c:formatCode>
                <c:ptCount val="1"/>
                <c:pt idx="0">
                  <c:v>10</c:v>
                </c:pt>
              </c:numCache>
            </c:numRef>
          </c:val>
          <c:extLst>
            <c:ext xmlns:c16="http://schemas.microsoft.com/office/drawing/2014/chart" uri="{C3380CC4-5D6E-409C-BE32-E72D297353CC}">
              <c16:uniqueId val="{00000003-DE47-4128-AE06-592C8AE710BA}"/>
            </c:ext>
          </c:extLst>
        </c:ser>
        <c:ser>
          <c:idx val="1"/>
          <c:order val="1"/>
          <c:dPt>
            <c:idx val="0"/>
            <c:bubble3D val="0"/>
            <c:spPr>
              <a:gradFill flip="none" rotWithShape="1">
                <a:gsLst>
                  <a:gs pos="100000">
                    <a:srgbClr val="C00000"/>
                  </a:gs>
                  <a:gs pos="0">
                    <a:schemeClr val="accent3">
                      <a:lumMod val="75000"/>
                    </a:schemeClr>
                  </a:gs>
                  <a:gs pos="75000">
                    <a:schemeClr val="accent6"/>
                  </a:gs>
                </a:gsLst>
                <a:path path="circle">
                  <a:fillToRect l="100000" t="100000"/>
                </a:path>
                <a:tileRect r="-100000" b="-100000"/>
              </a:gradFill>
            </c:spPr>
            <c:extLst>
              <c:ext xmlns:c16="http://schemas.microsoft.com/office/drawing/2014/chart" uri="{C3380CC4-5D6E-409C-BE32-E72D297353CC}">
                <c16:uniqueId val="{00000005-DE47-4128-AE06-592C8AE710BA}"/>
              </c:ext>
            </c:extLst>
          </c:dPt>
          <c:dPt>
            <c:idx val="1"/>
            <c:bubble3D val="0"/>
            <c:spPr>
              <a:noFill/>
            </c:spPr>
            <c:extLst>
              <c:ext xmlns:c16="http://schemas.microsoft.com/office/drawing/2014/chart" uri="{C3380CC4-5D6E-409C-BE32-E72D297353CC}">
                <c16:uniqueId val="{00000007-DE47-4128-AE06-592C8AE710BA}"/>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DE47-4128-AE06-592C8AE710BA}"/>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DE47-4128-AE06-592C8AE710BA}"/>
              </c:ext>
            </c:extLst>
          </c:dPt>
          <c:dPt>
            <c:idx val="1"/>
            <c:bubble3D val="0"/>
            <c:spPr>
              <a:noFill/>
            </c:spPr>
            <c:extLst>
              <c:ext xmlns:c16="http://schemas.microsoft.com/office/drawing/2014/chart" uri="{C3380CC4-5D6E-409C-BE32-E72D297353CC}">
                <c16:uniqueId val="{0000000C-DE47-4128-AE06-592C8AE710BA}"/>
              </c:ext>
            </c:extLst>
          </c:dPt>
          <c:val>
            <c:numRef>
              <c:f>'Graf. Consolidado'!$BA$6:$BA$7</c:f>
              <c:numCache>
                <c:formatCode>General</c:formatCode>
                <c:ptCount val="2"/>
                <c:pt idx="0">
                  <c:v>10</c:v>
                </c:pt>
                <c:pt idx="1">
                  <c:v>10</c:v>
                </c:pt>
              </c:numCache>
            </c:numRef>
          </c:val>
          <c:extLst>
            <c:ext xmlns:c16="http://schemas.microsoft.com/office/drawing/2014/chart" uri="{C3380CC4-5D6E-409C-BE32-E72D297353CC}">
              <c16:uniqueId val="{0000000D-DE47-4128-AE06-592C8AE710BA}"/>
            </c:ext>
          </c:extLst>
        </c:ser>
        <c:ser>
          <c:idx val="3"/>
          <c:order val="3"/>
          <c:spPr>
            <a:noFill/>
          </c:spPr>
          <c:val>
            <c:numRef>
              <c:f>'Graf. Consolidado'!$BA$6:$BA$7</c:f>
              <c:numCache>
                <c:formatCode>General</c:formatCode>
                <c:ptCount val="2"/>
                <c:pt idx="0">
                  <c:v>10</c:v>
                </c:pt>
                <c:pt idx="1">
                  <c:v>10</c:v>
                </c:pt>
              </c:numCache>
            </c:numRef>
          </c:val>
          <c:extLst>
            <c:ext xmlns:c16="http://schemas.microsoft.com/office/drawing/2014/chart" uri="{C3380CC4-5D6E-409C-BE32-E72D297353CC}">
              <c16:uniqueId val="{00000010-DE47-4128-AE06-592C8AE710BA}"/>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DE47-4128-AE06-592C8AE710BA}"/>
              </c:ext>
            </c:extLst>
          </c:dPt>
          <c:xVal>
            <c:numRef>
              <c:f>'Graf. Consolidado'!$AZ$12:$AZ$13</c:f>
              <c:numCache>
                <c:formatCode>_(* #,##0.00_);_(* \(#,##0.00\);_(* "-"??_);_(@_)</c:formatCode>
                <c:ptCount val="2"/>
                <c:pt idx="0" formatCode="General">
                  <c:v>0</c:v>
                </c:pt>
                <c:pt idx="1">
                  <c:v>0</c:v>
                </c:pt>
              </c:numCache>
            </c:numRef>
          </c:xVal>
          <c:yVal>
            <c:numRef>
              <c:f>'Graf. Consolidado'!$BA$12:$BA$13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DE47-4128-AE06-592C8AE710BA}"/>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{44ACC5B4-C702-4761-9B4B-83D8A49A8189}</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DE47-4128-AE06-592C8AE710BA}"/>
                </c:ext>
              </c:extLst>
            </c:dLbl>
            <c:dLbl>
              <c:idx val="1"/>
              <c:delete val="1"/>
              <c:extLst>
                <c:ext xmlns:c15="http://schemas.microsoft.com/office/drawing/2012/chart" uri="{CE6537A1-D6FC-4f65-9D91-7224C49458BB}"/>
                <c:ext xmlns:c16="http://schemas.microsoft.com/office/drawing/2014/chart" uri="{C3380CC4-5D6E-409C-BE32-E72D297353CC}">
                  <c16:uniqueId val="{00000014-DE47-4128-AE06-592C8AE710BA}"/>
                </c:ext>
              </c:extLst>
            </c:dLbl>
            <c:dLbl>
              <c:idx val="2"/>
              <c:delete val="1"/>
              <c:extLst>
                <c:ext xmlns:c15="http://schemas.microsoft.com/office/drawing/2012/chart" uri="{CE6537A1-D6FC-4f65-9D91-7224C49458BB}"/>
                <c:ext xmlns:c16="http://schemas.microsoft.com/office/drawing/2014/chart" uri="{C3380CC4-5D6E-409C-BE32-E72D297353CC}">
                  <c16:uniqueId val="{00000015-DE47-4128-AE06-592C8AE710BA}"/>
                </c:ext>
              </c:extLst>
            </c:dLbl>
            <c:dLbl>
              <c:idx val="3"/>
              <c:delete val="1"/>
              <c:extLst>
                <c:ext xmlns:c15="http://schemas.microsoft.com/office/drawing/2012/chart" uri="{CE6537A1-D6FC-4f65-9D91-7224C49458BB}"/>
                <c:ext xmlns:c16="http://schemas.microsoft.com/office/drawing/2014/chart" uri="{C3380CC4-5D6E-409C-BE32-E72D297353CC}">
                  <c16:uniqueId val="{00000016-DE47-4128-AE06-592C8AE710BA}"/>
                </c:ext>
              </c:extLst>
            </c:dLbl>
            <c:dLbl>
              <c:idx val="4"/>
              <c:delete val="1"/>
              <c:extLst>
                <c:ext xmlns:c15="http://schemas.microsoft.com/office/drawing/2012/chart" uri="{CE6537A1-D6FC-4f65-9D91-7224C49458BB}"/>
                <c:ext xmlns:c16="http://schemas.microsoft.com/office/drawing/2014/chart" uri="{C3380CC4-5D6E-409C-BE32-E72D297353CC}">
                  <c16:uniqueId val="{00000017-DE47-4128-AE06-592C8AE710BA}"/>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{81556104-06F6-4A80-B0E1-D8E8AD8E6A5F}</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DE47-4128-AE06-592C8AE710BA}"/>
                </c:ext>
              </c:extLst>
            </c:dLbl>
            <c:dLbl>
              <c:idx val="6"/>
              <c:delete val="1"/>
              <c:extLst>
                <c:ext xmlns:c15="http://schemas.microsoft.com/office/drawing/2012/chart" uri="{CE6537A1-D6FC-4f65-9D91-7224C49458BB}"/>
                <c:ext xmlns:c16="http://schemas.microsoft.com/office/drawing/2014/chart" uri="{C3380CC4-5D6E-409C-BE32-E72D297353CC}">
                  <c16:uniqueId val="{00000019-DE47-4128-AE06-592C8AE710BA}"/>
                </c:ext>
              </c:extLst>
            </c:dLbl>
            <c:dLbl>
              <c:idx val="7"/>
              <c:delete val="1"/>
              <c:extLst>
                <c:ext xmlns:c15="http://schemas.microsoft.com/office/drawing/2012/chart" uri="{CE6537A1-D6FC-4f65-9D91-7224C49458BB}"/>
                <c:ext xmlns:c16="http://schemas.microsoft.com/office/drawing/2014/chart" uri="{C3380CC4-5D6E-409C-BE32-E72D297353CC}">
                  <c16:uniqueId val="{0000001A-DE47-4128-AE06-592C8AE710BA}"/>
                </c:ext>
              </c:extLst>
            </c:dLbl>
            <c:dLbl>
              <c:idx val="8"/>
              <c:delete val="1"/>
              <c:extLst>
                <c:ext xmlns:c15="http://schemas.microsoft.com/office/drawing/2012/chart" uri="{CE6537A1-D6FC-4f65-9D91-7224C49458BB}"/>
                <c:ext xmlns:c16="http://schemas.microsoft.com/office/drawing/2014/chart" uri="{C3380CC4-5D6E-409C-BE32-E72D297353CC}">
                  <c16:uniqueId val="{0000001B-DE47-4128-AE06-592C8AE710BA}"/>
                </c:ext>
              </c:extLst>
            </c:dLbl>
            <c:dLbl>
              <c:idx val="9"/>
              <c:delete val="1"/>
              <c:extLst>
                <c:ext xmlns:c15="http://schemas.microsoft.com/office/drawing/2012/chart" uri="{CE6537A1-D6FC-4f65-9D91-7224C49458BB}"/>
                <c:ext xmlns:c16="http://schemas.microsoft.com/office/drawing/2014/chart" uri="{C3380CC4-5D6E-409C-BE32-E72D297353CC}">
                  <c16:uniqueId val="{0000001C-DE47-4128-AE06-592C8AE710BA}"/>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{072B728B-B93C-4DE5-9F15-6D5DCC2BF455}</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DE47-4128-AE06-592C8AE710B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DE47-4128-AE06-592C8AE710BA}"/>
            </c:ext>
          </c:extLst>
        </c:ser>
        <c:dLbls>
          <c:showLegendKey val="0"/>
          <c:showVal val="0"/>
          <c:showCatName val="0"/>
          <c:showSerName val="0"/>
          <c:showPercent val="0"/>
          <c:showBubbleSize val="0"/>
        </c:dLbls>
        <c:axId val="274839760"/>
        <c:axId val="253552928"/>
      </c:scatterChart>
      <c:valAx>
        <c:axId val="274839760"/>
        <c:scaling>
          <c:orientation val="minMax"/>
          <c:max val="1.5"/>
          <c:min val="-1.5"/>
        </c:scaling>
        <c:delete val="1"/>
        <c:axPos val="b"/>
        <c:numFmt formatCode="General" sourceLinked="1"/>
        <c:majorTickMark val="out"/>
        <c:minorTickMark val="none"/>
        <c:tickLblPos val="none"/>
        <c:crossAx val="253552928"/>
        <c:crosses val="autoZero"/>
        <c:crossBetween val="midCat"/>
      </c:valAx>
      <c:valAx>
        <c:axId val="253552928"/>
        <c:scaling>
          <c:orientation val="minMax"/>
          <c:max val="1.5"/>
          <c:min val="-1.5"/>
        </c:scaling>
        <c:delete val="1"/>
        <c:axPos val="l"/>
        <c:numFmt formatCode="General" sourceLinked="1"/>
        <c:majorTickMark val="out"/>
        <c:minorTickMark val="none"/>
        <c:tickLblPos val="none"/>
        <c:crossAx val="274839760"/>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Infraestrutura</a:t>
            </a:r>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B4FD-4F62-B694-C9C16D5F562F}"/>
              </c:ext>
            </c:extLst>
          </c:dPt>
          <c:val>
            <c:numRef>
              <c:f>'Graf. Consolidado'!$AQ$6</c:f>
              <c:numCache>
                <c:formatCode>General</c:formatCode>
                <c:ptCount val="1"/>
                <c:pt idx="0">
                  <c:v>10</c:v>
                </c:pt>
              </c:numCache>
            </c:numRef>
          </c:val>
          <c:extLst>
            <c:ext xmlns:c16="http://schemas.microsoft.com/office/drawing/2014/chart" uri="{C3380CC4-5D6E-409C-BE32-E72D297353CC}">
              <c16:uniqueId val="{00000003-B4FD-4F62-B694-C9C16D5F562F}"/>
            </c:ext>
          </c:extLst>
        </c:ser>
        <c:ser>
          <c:idx val="1"/>
          <c:order val="1"/>
          <c:dPt>
            <c:idx val="0"/>
            <c:bubble3D val="0"/>
            <c:spPr>
              <a:gradFill flip="none" rotWithShape="1">
                <a:gsLst>
                  <a:gs pos="100000">
                    <a:srgbClr val="C00000"/>
                  </a:gs>
                  <a:gs pos="0">
                    <a:schemeClr val="accent3">
                      <a:lumMod val="75000"/>
                    </a:schemeClr>
                  </a:gs>
                  <a:gs pos="75000">
                    <a:schemeClr val="accent6"/>
                  </a:gs>
                </a:gsLst>
                <a:path path="circle">
                  <a:fillToRect l="100000" t="100000"/>
                </a:path>
                <a:tileRect r="-100000" b="-100000"/>
              </a:gradFill>
            </c:spPr>
            <c:extLst>
              <c:ext xmlns:c16="http://schemas.microsoft.com/office/drawing/2014/chart" uri="{C3380CC4-5D6E-409C-BE32-E72D297353CC}">
                <c16:uniqueId val="{00000005-B4FD-4F62-B694-C9C16D5F562F}"/>
              </c:ext>
            </c:extLst>
          </c:dPt>
          <c:dPt>
            <c:idx val="1"/>
            <c:bubble3D val="0"/>
            <c:spPr>
              <a:noFill/>
            </c:spPr>
            <c:extLst>
              <c:ext xmlns:c16="http://schemas.microsoft.com/office/drawing/2014/chart" uri="{C3380CC4-5D6E-409C-BE32-E72D297353CC}">
                <c16:uniqueId val="{00000007-B4FD-4F62-B694-C9C16D5F562F}"/>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B4FD-4F62-B694-C9C16D5F562F}"/>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B4FD-4F62-B694-C9C16D5F562F}"/>
              </c:ext>
            </c:extLst>
          </c:dPt>
          <c:dPt>
            <c:idx val="1"/>
            <c:bubble3D val="0"/>
            <c:spPr>
              <a:noFill/>
            </c:spPr>
            <c:extLst>
              <c:ext xmlns:c16="http://schemas.microsoft.com/office/drawing/2014/chart" uri="{C3380CC4-5D6E-409C-BE32-E72D297353CC}">
                <c16:uniqueId val="{0000000C-B4FD-4F62-B694-C9C16D5F562F}"/>
              </c:ext>
            </c:extLst>
          </c:dPt>
          <c:val>
            <c:numRef>
              <c:f>'Graf. Consolidado'!$BA$6:$BA$7</c:f>
              <c:numCache>
                <c:formatCode>General</c:formatCode>
                <c:ptCount val="2"/>
                <c:pt idx="0">
                  <c:v>10</c:v>
                </c:pt>
                <c:pt idx="1">
                  <c:v>10</c:v>
                </c:pt>
              </c:numCache>
            </c:numRef>
          </c:val>
          <c:extLst>
            <c:ext xmlns:c16="http://schemas.microsoft.com/office/drawing/2014/chart" uri="{C3380CC4-5D6E-409C-BE32-E72D297353CC}">
              <c16:uniqueId val="{0000000D-B4FD-4F62-B694-C9C16D5F562F}"/>
            </c:ext>
          </c:extLst>
        </c:ser>
        <c:ser>
          <c:idx val="3"/>
          <c:order val="3"/>
          <c:spPr>
            <a:noFill/>
          </c:spPr>
          <c:val>
            <c:numRef>
              <c:f>'Graf. Consolidado'!$BF$6:$BF$7</c:f>
              <c:numCache>
                <c:formatCode>General</c:formatCode>
                <c:ptCount val="2"/>
                <c:pt idx="0">
                  <c:v>10</c:v>
                </c:pt>
                <c:pt idx="1">
                  <c:v>10</c:v>
                </c:pt>
              </c:numCache>
            </c:numRef>
          </c:val>
          <c:extLst>
            <c:ext xmlns:c16="http://schemas.microsoft.com/office/drawing/2014/chart" uri="{C3380CC4-5D6E-409C-BE32-E72D297353CC}">
              <c16:uniqueId val="{00000010-B4FD-4F62-B694-C9C16D5F562F}"/>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B4FD-4F62-B694-C9C16D5F562F}"/>
              </c:ext>
            </c:extLst>
          </c:dPt>
          <c:xVal>
            <c:numRef>
              <c:f>'Graf. Consolidado'!$BE$12:$BE$13</c:f>
              <c:numCache>
                <c:formatCode>_(* #,##0.00_);_(* \(#,##0.00\);_(* "-"??_);_(@_)</c:formatCode>
                <c:ptCount val="2"/>
                <c:pt idx="0" formatCode="General">
                  <c:v>0</c:v>
                </c:pt>
                <c:pt idx="1">
                  <c:v>0</c:v>
                </c:pt>
              </c:numCache>
            </c:numRef>
          </c:xVal>
          <c:yVal>
            <c:numRef>
              <c:f>'Graf. Consolidado'!$BF$12:$BF$13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B4FD-4F62-B694-C9C16D5F562F}"/>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{A3DEC508-26C5-435D-9C87-E652194D14C7}</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B4FD-4F62-B694-C9C16D5F562F}"/>
                </c:ext>
              </c:extLst>
            </c:dLbl>
            <c:dLbl>
              <c:idx val="1"/>
              <c:delete val="1"/>
              <c:extLst>
                <c:ext xmlns:c15="http://schemas.microsoft.com/office/drawing/2012/chart" uri="{CE6537A1-D6FC-4f65-9D91-7224C49458BB}"/>
                <c:ext xmlns:c16="http://schemas.microsoft.com/office/drawing/2014/chart" uri="{C3380CC4-5D6E-409C-BE32-E72D297353CC}">
                  <c16:uniqueId val="{00000014-B4FD-4F62-B694-C9C16D5F562F}"/>
                </c:ext>
              </c:extLst>
            </c:dLbl>
            <c:dLbl>
              <c:idx val="2"/>
              <c:delete val="1"/>
              <c:extLst>
                <c:ext xmlns:c15="http://schemas.microsoft.com/office/drawing/2012/chart" uri="{CE6537A1-D6FC-4f65-9D91-7224C49458BB}"/>
                <c:ext xmlns:c16="http://schemas.microsoft.com/office/drawing/2014/chart" uri="{C3380CC4-5D6E-409C-BE32-E72D297353CC}">
                  <c16:uniqueId val="{00000015-B4FD-4F62-B694-C9C16D5F562F}"/>
                </c:ext>
              </c:extLst>
            </c:dLbl>
            <c:dLbl>
              <c:idx val="3"/>
              <c:delete val="1"/>
              <c:extLst>
                <c:ext xmlns:c15="http://schemas.microsoft.com/office/drawing/2012/chart" uri="{CE6537A1-D6FC-4f65-9D91-7224C49458BB}"/>
                <c:ext xmlns:c16="http://schemas.microsoft.com/office/drawing/2014/chart" uri="{C3380CC4-5D6E-409C-BE32-E72D297353CC}">
                  <c16:uniqueId val="{00000016-B4FD-4F62-B694-C9C16D5F562F}"/>
                </c:ext>
              </c:extLst>
            </c:dLbl>
            <c:dLbl>
              <c:idx val="4"/>
              <c:delete val="1"/>
              <c:extLst>
                <c:ext xmlns:c15="http://schemas.microsoft.com/office/drawing/2012/chart" uri="{CE6537A1-D6FC-4f65-9D91-7224C49458BB}"/>
                <c:ext xmlns:c16="http://schemas.microsoft.com/office/drawing/2014/chart" uri="{C3380CC4-5D6E-409C-BE32-E72D297353CC}">
                  <c16:uniqueId val="{00000017-B4FD-4F62-B694-C9C16D5F562F}"/>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{DC0E00B5-C4FE-466D-A9CC-7127D41230D8}</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B4FD-4F62-B694-C9C16D5F562F}"/>
                </c:ext>
              </c:extLst>
            </c:dLbl>
            <c:dLbl>
              <c:idx val="6"/>
              <c:delete val="1"/>
              <c:extLst>
                <c:ext xmlns:c15="http://schemas.microsoft.com/office/drawing/2012/chart" uri="{CE6537A1-D6FC-4f65-9D91-7224C49458BB}"/>
                <c:ext xmlns:c16="http://schemas.microsoft.com/office/drawing/2014/chart" uri="{C3380CC4-5D6E-409C-BE32-E72D297353CC}">
                  <c16:uniqueId val="{00000019-B4FD-4F62-B694-C9C16D5F562F}"/>
                </c:ext>
              </c:extLst>
            </c:dLbl>
            <c:dLbl>
              <c:idx val="7"/>
              <c:delete val="1"/>
              <c:extLst>
                <c:ext xmlns:c15="http://schemas.microsoft.com/office/drawing/2012/chart" uri="{CE6537A1-D6FC-4f65-9D91-7224C49458BB}"/>
                <c:ext xmlns:c16="http://schemas.microsoft.com/office/drawing/2014/chart" uri="{C3380CC4-5D6E-409C-BE32-E72D297353CC}">
                  <c16:uniqueId val="{0000001A-B4FD-4F62-B694-C9C16D5F562F}"/>
                </c:ext>
              </c:extLst>
            </c:dLbl>
            <c:dLbl>
              <c:idx val="8"/>
              <c:delete val="1"/>
              <c:extLst>
                <c:ext xmlns:c15="http://schemas.microsoft.com/office/drawing/2012/chart" uri="{CE6537A1-D6FC-4f65-9D91-7224C49458BB}"/>
                <c:ext xmlns:c16="http://schemas.microsoft.com/office/drawing/2014/chart" uri="{C3380CC4-5D6E-409C-BE32-E72D297353CC}">
                  <c16:uniqueId val="{0000001B-B4FD-4F62-B694-C9C16D5F562F}"/>
                </c:ext>
              </c:extLst>
            </c:dLbl>
            <c:dLbl>
              <c:idx val="9"/>
              <c:delete val="1"/>
              <c:extLst>
                <c:ext xmlns:c15="http://schemas.microsoft.com/office/drawing/2012/chart" uri="{CE6537A1-D6FC-4f65-9D91-7224C49458BB}"/>
                <c:ext xmlns:c16="http://schemas.microsoft.com/office/drawing/2014/chart" uri="{C3380CC4-5D6E-409C-BE32-E72D297353CC}">
                  <c16:uniqueId val="{0000001C-B4FD-4F62-B694-C9C16D5F562F}"/>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{0096012F-A8E4-41DB-AB31-B30C6E2FF8A6}</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B4FD-4F62-B694-C9C16D5F56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B4FD-4F62-B694-C9C16D5F562F}"/>
            </c:ext>
          </c:extLst>
        </c:ser>
        <c:dLbls>
          <c:showLegendKey val="0"/>
          <c:showVal val="0"/>
          <c:showCatName val="0"/>
          <c:showSerName val="0"/>
          <c:showPercent val="0"/>
          <c:showBubbleSize val="0"/>
        </c:dLbls>
        <c:axId val="331012776"/>
        <c:axId val="331002976"/>
      </c:scatterChart>
      <c:valAx>
        <c:axId val="331012776"/>
        <c:scaling>
          <c:orientation val="minMax"/>
          <c:max val="1.5"/>
          <c:min val="-1.5"/>
        </c:scaling>
        <c:delete val="1"/>
        <c:axPos val="b"/>
        <c:numFmt formatCode="General" sourceLinked="1"/>
        <c:majorTickMark val="out"/>
        <c:minorTickMark val="none"/>
        <c:tickLblPos val="none"/>
        <c:crossAx val="331002976"/>
        <c:crosses val="autoZero"/>
        <c:crossBetween val="midCat"/>
      </c:valAx>
      <c:valAx>
        <c:axId val="331002976"/>
        <c:scaling>
          <c:orientation val="minMax"/>
          <c:max val="1.5"/>
          <c:min val="-1.5"/>
        </c:scaling>
        <c:delete val="1"/>
        <c:axPos val="l"/>
        <c:numFmt formatCode="General" sourceLinked="1"/>
        <c:majorTickMark val="out"/>
        <c:minorTickMark val="none"/>
        <c:tickLblPos val="none"/>
        <c:crossAx val="331012776"/>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Gestão</a:t>
            </a:r>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38EF-46C1-8CB4-AD60E7E6E03D}"/>
              </c:ext>
            </c:extLst>
          </c:dPt>
          <c:val>
            <c:numRef>
              <c:f>'Graf. Consolidado'!$AQ$6</c:f>
              <c:numCache>
                <c:formatCode>General</c:formatCode>
                <c:ptCount val="1"/>
                <c:pt idx="0">
                  <c:v>10</c:v>
                </c:pt>
              </c:numCache>
            </c:numRef>
          </c:val>
          <c:extLst>
            <c:ext xmlns:c16="http://schemas.microsoft.com/office/drawing/2014/chart" uri="{C3380CC4-5D6E-409C-BE32-E72D297353CC}">
              <c16:uniqueId val="{00000003-38EF-46C1-8CB4-AD60E7E6E03D}"/>
            </c:ext>
          </c:extLst>
        </c:ser>
        <c:ser>
          <c:idx val="1"/>
          <c:order val="1"/>
          <c:dPt>
            <c:idx val="0"/>
            <c:bubble3D val="0"/>
            <c:spPr>
              <a:gradFill flip="none" rotWithShape="1">
                <a:gsLst>
                  <a:gs pos="100000">
                    <a:srgbClr val="C00000"/>
                  </a:gs>
                  <a:gs pos="0">
                    <a:schemeClr val="accent3">
                      <a:lumMod val="75000"/>
                    </a:schemeClr>
                  </a:gs>
                  <a:gs pos="75000">
                    <a:schemeClr val="accent6"/>
                  </a:gs>
                </a:gsLst>
                <a:path path="circle">
                  <a:fillToRect l="100000" t="100000"/>
                </a:path>
                <a:tileRect r="-100000" b="-100000"/>
              </a:gradFill>
            </c:spPr>
            <c:extLst>
              <c:ext xmlns:c16="http://schemas.microsoft.com/office/drawing/2014/chart" uri="{C3380CC4-5D6E-409C-BE32-E72D297353CC}">
                <c16:uniqueId val="{00000005-38EF-46C1-8CB4-AD60E7E6E03D}"/>
              </c:ext>
            </c:extLst>
          </c:dPt>
          <c:dPt>
            <c:idx val="1"/>
            <c:bubble3D val="0"/>
            <c:spPr>
              <a:noFill/>
            </c:spPr>
            <c:extLst>
              <c:ext xmlns:c16="http://schemas.microsoft.com/office/drawing/2014/chart" uri="{C3380CC4-5D6E-409C-BE32-E72D297353CC}">
                <c16:uniqueId val="{00000007-38EF-46C1-8CB4-AD60E7E6E03D}"/>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38EF-46C1-8CB4-AD60E7E6E03D}"/>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38EF-46C1-8CB4-AD60E7E6E03D}"/>
              </c:ext>
            </c:extLst>
          </c:dPt>
          <c:dPt>
            <c:idx val="1"/>
            <c:bubble3D val="0"/>
            <c:spPr>
              <a:noFill/>
            </c:spPr>
            <c:extLst>
              <c:ext xmlns:c16="http://schemas.microsoft.com/office/drawing/2014/chart" uri="{C3380CC4-5D6E-409C-BE32-E72D297353CC}">
                <c16:uniqueId val="{0000000C-38EF-46C1-8CB4-AD60E7E6E03D}"/>
              </c:ext>
            </c:extLst>
          </c:dPt>
          <c:val>
            <c:numRef>
              <c:f>'Graf. Consolidado'!$BK$6:$BK$7</c:f>
              <c:numCache>
                <c:formatCode>General</c:formatCode>
                <c:ptCount val="2"/>
                <c:pt idx="0">
                  <c:v>10</c:v>
                </c:pt>
                <c:pt idx="1">
                  <c:v>10</c:v>
                </c:pt>
              </c:numCache>
            </c:numRef>
          </c:val>
          <c:extLst>
            <c:ext xmlns:c16="http://schemas.microsoft.com/office/drawing/2014/chart" uri="{C3380CC4-5D6E-409C-BE32-E72D297353CC}">
              <c16:uniqueId val="{0000000D-38EF-46C1-8CB4-AD60E7E6E03D}"/>
            </c:ext>
          </c:extLst>
        </c:ser>
        <c:ser>
          <c:idx val="3"/>
          <c:order val="3"/>
          <c:spPr>
            <a:noFill/>
          </c:spPr>
          <c:val>
            <c:numRef>
              <c:f>'Graf. Consolidado'!$BK$6:$BK$7</c:f>
              <c:numCache>
                <c:formatCode>General</c:formatCode>
                <c:ptCount val="2"/>
                <c:pt idx="0">
                  <c:v>10</c:v>
                </c:pt>
                <c:pt idx="1">
                  <c:v>10</c:v>
                </c:pt>
              </c:numCache>
            </c:numRef>
          </c:val>
          <c:extLst>
            <c:ext xmlns:c16="http://schemas.microsoft.com/office/drawing/2014/chart" uri="{C3380CC4-5D6E-409C-BE32-E72D297353CC}">
              <c16:uniqueId val="{00000010-38EF-46C1-8CB4-AD60E7E6E03D}"/>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38EF-46C1-8CB4-AD60E7E6E03D}"/>
              </c:ext>
            </c:extLst>
          </c:dPt>
          <c:xVal>
            <c:numRef>
              <c:f>'Graf. Consolidado'!$BJ$12:$BJ$13</c:f>
              <c:numCache>
                <c:formatCode>_(* #,##0.00_);_(* \(#,##0.00\);_(* "-"??_);_(@_)</c:formatCode>
                <c:ptCount val="2"/>
                <c:pt idx="0" formatCode="General">
                  <c:v>0</c:v>
                </c:pt>
                <c:pt idx="1">
                  <c:v>0</c:v>
                </c:pt>
              </c:numCache>
            </c:numRef>
          </c:xVal>
          <c:yVal>
            <c:numRef>
              <c:f>'Graf. Consolidado'!$BK$12:$BK$13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38EF-46C1-8CB4-AD60E7E6E03D}"/>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{6353DC0D-1A65-4C36-AB46-8310BF6F9E62}</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38EF-46C1-8CB4-AD60E7E6E03D}"/>
                </c:ext>
              </c:extLst>
            </c:dLbl>
            <c:dLbl>
              <c:idx val="1"/>
              <c:delete val="1"/>
              <c:extLst>
                <c:ext xmlns:c15="http://schemas.microsoft.com/office/drawing/2012/chart" uri="{CE6537A1-D6FC-4f65-9D91-7224C49458BB}"/>
                <c:ext xmlns:c16="http://schemas.microsoft.com/office/drawing/2014/chart" uri="{C3380CC4-5D6E-409C-BE32-E72D297353CC}">
                  <c16:uniqueId val="{00000014-38EF-46C1-8CB4-AD60E7E6E03D}"/>
                </c:ext>
              </c:extLst>
            </c:dLbl>
            <c:dLbl>
              <c:idx val="2"/>
              <c:delete val="1"/>
              <c:extLst>
                <c:ext xmlns:c15="http://schemas.microsoft.com/office/drawing/2012/chart" uri="{CE6537A1-D6FC-4f65-9D91-7224C49458BB}"/>
                <c:ext xmlns:c16="http://schemas.microsoft.com/office/drawing/2014/chart" uri="{C3380CC4-5D6E-409C-BE32-E72D297353CC}">
                  <c16:uniqueId val="{00000015-38EF-46C1-8CB4-AD60E7E6E03D}"/>
                </c:ext>
              </c:extLst>
            </c:dLbl>
            <c:dLbl>
              <c:idx val="3"/>
              <c:delete val="1"/>
              <c:extLst>
                <c:ext xmlns:c15="http://schemas.microsoft.com/office/drawing/2012/chart" uri="{CE6537A1-D6FC-4f65-9D91-7224C49458BB}"/>
                <c:ext xmlns:c16="http://schemas.microsoft.com/office/drawing/2014/chart" uri="{C3380CC4-5D6E-409C-BE32-E72D297353CC}">
                  <c16:uniqueId val="{00000016-38EF-46C1-8CB4-AD60E7E6E03D}"/>
                </c:ext>
              </c:extLst>
            </c:dLbl>
            <c:dLbl>
              <c:idx val="4"/>
              <c:delete val="1"/>
              <c:extLst>
                <c:ext xmlns:c15="http://schemas.microsoft.com/office/drawing/2012/chart" uri="{CE6537A1-D6FC-4f65-9D91-7224C49458BB}"/>
                <c:ext xmlns:c16="http://schemas.microsoft.com/office/drawing/2014/chart" uri="{C3380CC4-5D6E-409C-BE32-E72D297353CC}">
                  <c16:uniqueId val="{00000017-38EF-46C1-8CB4-AD60E7E6E03D}"/>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{52330072-1799-48F8-AB80-776FE365B6D9}</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38EF-46C1-8CB4-AD60E7E6E03D}"/>
                </c:ext>
              </c:extLst>
            </c:dLbl>
            <c:dLbl>
              <c:idx val="6"/>
              <c:delete val="1"/>
              <c:extLst>
                <c:ext xmlns:c15="http://schemas.microsoft.com/office/drawing/2012/chart" uri="{CE6537A1-D6FC-4f65-9D91-7224C49458BB}"/>
                <c:ext xmlns:c16="http://schemas.microsoft.com/office/drawing/2014/chart" uri="{C3380CC4-5D6E-409C-BE32-E72D297353CC}">
                  <c16:uniqueId val="{00000019-38EF-46C1-8CB4-AD60E7E6E03D}"/>
                </c:ext>
              </c:extLst>
            </c:dLbl>
            <c:dLbl>
              <c:idx val="7"/>
              <c:delete val="1"/>
              <c:extLst>
                <c:ext xmlns:c15="http://schemas.microsoft.com/office/drawing/2012/chart" uri="{CE6537A1-D6FC-4f65-9D91-7224C49458BB}"/>
                <c:ext xmlns:c16="http://schemas.microsoft.com/office/drawing/2014/chart" uri="{C3380CC4-5D6E-409C-BE32-E72D297353CC}">
                  <c16:uniqueId val="{0000001A-38EF-46C1-8CB4-AD60E7E6E03D}"/>
                </c:ext>
              </c:extLst>
            </c:dLbl>
            <c:dLbl>
              <c:idx val="8"/>
              <c:delete val="1"/>
              <c:extLst>
                <c:ext xmlns:c15="http://schemas.microsoft.com/office/drawing/2012/chart" uri="{CE6537A1-D6FC-4f65-9D91-7224C49458BB}"/>
                <c:ext xmlns:c16="http://schemas.microsoft.com/office/drawing/2014/chart" uri="{C3380CC4-5D6E-409C-BE32-E72D297353CC}">
                  <c16:uniqueId val="{0000001B-38EF-46C1-8CB4-AD60E7E6E03D}"/>
                </c:ext>
              </c:extLst>
            </c:dLbl>
            <c:dLbl>
              <c:idx val="9"/>
              <c:delete val="1"/>
              <c:extLst>
                <c:ext xmlns:c15="http://schemas.microsoft.com/office/drawing/2012/chart" uri="{CE6537A1-D6FC-4f65-9D91-7224C49458BB}"/>
                <c:ext xmlns:c16="http://schemas.microsoft.com/office/drawing/2014/chart" uri="{C3380CC4-5D6E-409C-BE32-E72D297353CC}">
                  <c16:uniqueId val="{0000001C-38EF-46C1-8CB4-AD60E7E6E03D}"/>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{B6EF08E7-F007-47BD-8DA7-0B06498CEBA4}</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38EF-46C1-8CB4-AD60E7E6E03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38EF-46C1-8CB4-AD60E7E6E03D}"/>
            </c:ext>
          </c:extLst>
        </c:ser>
        <c:dLbls>
          <c:showLegendKey val="0"/>
          <c:showVal val="0"/>
          <c:showCatName val="0"/>
          <c:showSerName val="0"/>
          <c:showPercent val="0"/>
          <c:showBubbleSize val="0"/>
        </c:dLbls>
        <c:axId val="331002192"/>
        <c:axId val="331005328"/>
      </c:scatterChart>
      <c:valAx>
        <c:axId val="331002192"/>
        <c:scaling>
          <c:orientation val="minMax"/>
          <c:max val="1.5"/>
          <c:min val="-1.5"/>
        </c:scaling>
        <c:delete val="1"/>
        <c:axPos val="b"/>
        <c:numFmt formatCode="General" sourceLinked="1"/>
        <c:majorTickMark val="out"/>
        <c:minorTickMark val="none"/>
        <c:tickLblPos val="none"/>
        <c:crossAx val="331005328"/>
        <c:crosses val="autoZero"/>
        <c:crossBetween val="midCat"/>
      </c:valAx>
      <c:valAx>
        <c:axId val="331005328"/>
        <c:scaling>
          <c:orientation val="minMax"/>
          <c:max val="1.5"/>
          <c:min val="-1.5"/>
        </c:scaling>
        <c:delete val="1"/>
        <c:axPos val="l"/>
        <c:numFmt formatCode="General" sourceLinked="1"/>
        <c:majorTickMark val="out"/>
        <c:minorTickMark val="none"/>
        <c:tickLblPos val="none"/>
        <c:crossAx val="331002192"/>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Infraestrutura</a:t>
            </a:r>
            <a:r>
              <a:rPr lang="pt-BR" sz="1400" baseline="0"/>
              <a:t> - UFC Infra</a:t>
            </a:r>
            <a:endParaRPr lang="pt-BR" sz="1400"/>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40D7-44A8-9D6D-F2F539D8F31F}"/>
              </c:ext>
            </c:extLst>
          </c:dPt>
          <c:val>
            <c:numRef>
              <c:f>'Graf. Consolidado'!$AQ$6</c:f>
              <c:numCache>
                <c:formatCode>General</c:formatCode>
                <c:ptCount val="1"/>
                <c:pt idx="0">
                  <c:v>10</c:v>
                </c:pt>
              </c:numCache>
            </c:numRef>
          </c:val>
          <c:extLst>
            <c:ext xmlns:c16="http://schemas.microsoft.com/office/drawing/2014/chart" uri="{C3380CC4-5D6E-409C-BE32-E72D297353CC}">
              <c16:uniqueId val="{00000003-40D7-44A8-9D6D-F2F539D8F31F}"/>
            </c:ext>
          </c:extLst>
        </c:ser>
        <c:ser>
          <c:idx val="1"/>
          <c:order val="1"/>
          <c:dPt>
            <c:idx val="0"/>
            <c:bubble3D val="0"/>
            <c:spPr>
              <a:gradFill flip="none" rotWithShape="1">
                <a:gsLst>
                  <a:gs pos="100000">
                    <a:srgbClr val="C00000"/>
                  </a:gs>
                  <a:gs pos="0">
                    <a:schemeClr val="accent3">
                      <a:lumMod val="75000"/>
                    </a:schemeClr>
                  </a:gs>
                  <a:gs pos="75000">
                    <a:schemeClr val="accent6"/>
                  </a:gs>
                </a:gsLst>
                <a:path path="circle">
                  <a:fillToRect l="100000" t="100000"/>
                </a:path>
                <a:tileRect r="-100000" b="-100000"/>
              </a:gradFill>
            </c:spPr>
            <c:extLst>
              <c:ext xmlns:c16="http://schemas.microsoft.com/office/drawing/2014/chart" uri="{C3380CC4-5D6E-409C-BE32-E72D297353CC}">
                <c16:uniqueId val="{00000005-40D7-44A8-9D6D-F2F539D8F31F}"/>
              </c:ext>
            </c:extLst>
          </c:dPt>
          <c:dPt>
            <c:idx val="1"/>
            <c:bubble3D val="0"/>
            <c:spPr>
              <a:noFill/>
            </c:spPr>
            <c:extLst>
              <c:ext xmlns:c16="http://schemas.microsoft.com/office/drawing/2014/chart" uri="{C3380CC4-5D6E-409C-BE32-E72D297353CC}">
                <c16:uniqueId val="{00000007-40D7-44A8-9D6D-F2F539D8F31F}"/>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40D7-44A8-9D6D-F2F539D8F31F}"/>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40D7-44A8-9D6D-F2F539D8F31F}"/>
              </c:ext>
            </c:extLst>
          </c:dPt>
          <c:dPt>
            <c:idx val="1"/>
            <c:bubble3D val="0"/>
            <c:spPr>
              <a:noFill/>
            </c:spPr>
            <c:extLst>
              <c:ext xmlns:c16="http://schemas.microsoft.com/office/drawing/2014/chart" uri="{C3380CC4-5D6E-409C-BE32-E72D297353CC}">
                <c16:uniqueId val="{0000000C-40D7-44A8-9D6D-F2F539D8F31F}"/>
              </c:ext>
            </c:extLst>
          </c:dPt>
          <c:val>
            <c:numRef>
              <c:f>'Graf. Consolidado'!$BP$6:$BP$7</c:f>
              <c:numCache>
                <c:formatCode>General</c:formatCode>
                <c:ptCount val="2"/>
                <c:pt idx="0">
                  <c:v>10</c:v>
                </c:pt>
                <c:pt idx="1">
                  <c:v>10</c:v>
                </c:pt>
              </c:numCache>
            </c:numRef>
          </c:val>
          <c:extLst>
            <c:ext xmlns:c16="http://schemas.microsoft.com/office/drawing/2014/chart" uri="{C3380CC4-5D6E-409C-BE32-E72D297353CC}">
              <c16:uniqueId val="{0000000D-40D7-44A8-9D6D-F2F539D8F31F}"/>
            </c:ext>
          </c:extLst>
        </c:ser>
        <c:ser>
          <c:idx val="3"/>
          <c:order val="3"/>
          <c:spPr>
            <a:noFill/>
          </c:spPr>
          <c:val>
            <c:numRef>
              <c:f>'Graf. Consolidado'!$BP$6:$BP$7</c:f>
              <c:numCache>
                <c:formatCode>General</c:formatCode>
                <c:ptCount val="2"/>
                <c:pt idx="0">
                  <c:v>10</c:v>
                </c:pt>
                <c:pt idx="1">
                  <c:v>10</c:v>
                </c:pt>
              </c:numCache>
            </c:numRef>
          </c:val>
          <c:extLst>
            <c:ext xmlns:c16="http://schemas.microsoft.com/office/drawing/2014/chart" uri="{C3380CC4-5D6E-409C-BE32-E72D297353CC}">
              <c16:uniqueId val="{00000010-40D7-44A8-9D6D-F2F539D8F31F}"/>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40D7-44A8-9D6D-F2F539D8F31F}"/>
              </c:ext>
            </c:extLst>
          </c:dPt>
          <c:xVal>
            <c:numRef>
              <c:f>'Graf. Consolidado'!$BO$12:$BO$13</c:f>
              <c:numCache>
                <c:formatCode>_(* #,##0.00_);_(* \(#,##0.00\);_(* "-"??_);_(@_)</c:formatCode>
                <c:ptCount val="2"/>
                <c:pt idx="0" formatCode="General">
                  <c:v>0</c:v>
                </c:pt>
                <c:pt idx="1">
                  <c:v>0</c:v>
                </c:pt>
              </c:numCache>
            </c:numRef>
          </c:xVal>
          <c:yVal>
            <c:numRef>
              <c:f>'Graf. Consolidado'!$BP$12:$BP$13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40D7-44A8-9D6D-F2F539D8F31F}"/>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{A3B796F0-E672-4A13-BE7B-05E0BC2ECB90}</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40D7-44A8-9D6D-F2F539D8F31F}"/>
                </c:ext>
              </c:extLst>
            </c:dLbl>
            <c:dLbl>
              <c:idx val="1"/>
              <c:delete val="1"/>
              <c:extLst>
                <c:ext xmlns:c15="http://schemas.microsoft.com/office/drawing/2012/chart" uri="{CE6537A1-D6FC-4f65-9D91-7224C49458BB}"/>
                <c:ext xmlns:c16="http://schemas.microsoft.com/office/drawing/2014/chart" uri="{C3380CC4-5D6E-409C-BE32-E72D297353CC}">
                  <c16:uniqueId val="{00000014-40D7-44A8-9D6D-F2F539D8F31F}"/>
                </c:ext>
              </c:extLst>
            </c:dLbl>
            <c:dLbl>
              <c:idx val="2"/>
              <c:delete val="1"/>
              <c:extLst>
                <c:ext xmlns:c15="http://schemas.microsoft.com/office/drawing/2012/chart" uri="{CE6537A1-D6FC-4f65-9D91-7224C49458BB}"/>
                <c:ext xmlns:c16="http://schemas.microsoft.com/office/drawing/2014/chart" uri="{C3380CC4-5D6E-409C-BE32-E72D297353CC}">
                  <c16:uniqueId val="{00000015-40D7-44A8-9D6D-F2F539D8F31F}"/>
                </c:ext>
              </c:extLst>
            </c:dLbl>
            <c:dLbl>
              <c:idx val="3"/>
              <c:delete val="1"/>
              <c:extLst>
                <c:ext xmlns:c15="http://schemas.microsoft.com/office/drawing/2012/chart" uri="{CE6537A1-D6FC-4f65-9D91-7224C49458BB}"/>
                <c:ext xmlns:c16="http://schemas.microsoft.com/office/drawing/2014/chart" uri="{C3380CC4-5D6E-409C-BE32-E72D297353CC}">
                  <c16:uniqueId val="{00000016-40D7-44A8-9D6D-F2F539D8F31F}"/>
                </c:ext>
              </c:extLst>
            </c:dLbl>
            <c:dLbl>
              <c:idx val="4"/>
              <c:delete val="1"/>
              <c:extLst>
                <c:ext xmlns:c15="http://schemas.microsoft.com/office/drawing/2012/chart" uri="{CE6537A1-D6FC-4f65-9D91-7224C49458BB}"/>
                <c:ext xmlns:c16="http://schemas.microsoft.com/office/drawing/2014/chart" uri="{C3380CC4-5D6E-409C-BE32-E72D297353CC}">
                  <c16:uniqueId val="{00000017-40D7-44A8-9D6D-F2F539D8F31F}"/>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{35A1C49F-764D-4B89-BF8D-B14731944892}</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40D7-44A8-9D6D-F2F539D8F31F}"/>
                </c:ext>
              </c:extLst>
            </c:dLbl>
            <c:dLbl>
              <c:idx val="6"/>
              <c:delete val="1"/>
              <c:extLst>
                <c:ext xmlns:c15="http://schemas.microsoft.com/office/drawing/2012/chart" uri="{CE6537A1-D6FC-4f65-9D91-7224C49458BB}"/>
                <c:ext xmlns:c16="http://schemas.microsoft.com/office/drawing/2014/chart" uri="{C3380CC4-5D6E-409C-BE32-E72D297353CC}">
                  <c16:uniqueId val="{00000019-40D7-44A8-9D6D-F2F539D8F31F}"/>
                </c:ext>
              </c:extLst>
            </c:dLbl>
            <c:dLbl>
              <c:idx val="7"/>
              <c:delete val="1"/>
              <c:extLst>
                <c:ext xmlns:c15="http://schemas.microsoft.com/office/drawing/2012/chart" uri="{CE6537A1-D6FC-4f65-9D91-7224C49458BB}"/>
                <c:ext xmlns:c16="http://schemas.microsoft.com/office/drawing/2014/chart" uri="{C3380CC4-5D6E-409C-BE32-E72D297353CC}">
                  <c16:uniqueId val="{0000001A-40D7-44A8-9D6D-F2F539D8F31F}"/>
                </c:ext>
              </c:extLst>
            </c:dLbl>
            <c:dLbl>
              <c:idx val="8"/>
              <c:delete val="1"/>
              <c:extLst>
                <c:ext xmlns:c15="http://schemas.microsoft.com/office/drawing/2012/chart" uri="{CE6537A1-D6FC-4f65-9D91-7224C49458BB}"/>
                <c:ext xmlns:c16="http://schemas.microsoft.com/office/drawing/2014/chart" uri="{C3380CC4-5D6E-409C-BE32-E72D297353CC}">
                  <c16:uniqueId val="{0000001B-40D7-44A8-9D6D-F2F539D8F31F}"/>
                </c:ext>
              </c:extLst>
            </c:dLbl>
            <c:dLbl>
              <c:idx val="9"/>
              <c:delete val="1"/>
              <c:extLst>
                <c:ext xmlns:c15="http://schemas.microsoft.com/office/drawing/2012/chart" uri="{CE6537A1-D6FC-4f65-9D91-7224C49458BB}"/>
                <c:ext xmlns:c16="http://schemas.microsoft.com/office/drawing/2014/chart" uri="{C3380CC4-5D6E-409C-BE32-E72D297353CC}">
                  <c16:uniqueId val="{0000001C-40D7-44A8-9D6D-F2F539D8F31F}"/>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{F750C690-72D1-4165-9678-1A886426B3A1}</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40D7-44A8-9D6D-F2F539D8F31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40D7-44A8-9D6D-F2F539D8F31F}"/>
            </c:ext>
          </c:extLst>
        </c:ser>
        <c:dLbls>
          <c:showLegendKey val="0"/>
          <c:showVal val="0"/>
          <c:showCatName val="0"/>
          <c:showSerName val="0"/>
          <c:showPercent val="0"/>
          <c:showBubbleSize val="0"/>
        </c:dLbls>
        <c:axId val="331013560"/>
        <c:axId val="331008072"/>
      </c:scatterChart>
      <c:valAx>
        <c:axId val="331013560"/>
        <c:scaling>
          <c:orientation val="minMax"/>
          <c:max val="1.5"/>
          <c:min val="-1.5"/>
        </c:scaling>
        <c:delete val="1"/>
        <c:axPos val="b"/>
        <c:numFmt formatCode="General" sourceLinked="1"/>
        <c:majorTickMark val="out"/>
        <c:minorTickMark val="none"/>
        <c:tickLblPos val="none"/>
        <c:crossAx val="331008072"/>
        <c:crosses val="autoZero"/>
        <c:crossBetween val="midCat"/>
      </c:valAx>
      <c:valAx>
        <c:axId val="331008072"/>
        <c:scaling>
          <c:orientation val="minMax"/>
          <c:max val="1.5"/>
          <c:min val="-1.5"/>
        </c:scaling>
        <c:delete val="1"/>
        <c:axPos val="l"/>
        <c:numFmt formatCode="General" sourceLinked="1"/>
        <c:majorTickMark val="out"/>
        <c:minorTickMark val="none"/>
        <c:tickLblPos val="none"/>
        <c:crossAx val="331013560"/>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sz="1600"/>
              <a:t>Ações</a:t>
            </a:r>
            <a:r>
              <a:rPr lang="en-US" sz="1600" baseline="0"/>
              <a:t> Previstas 2018-2022</a:t>
            </a:r>
          </a:p>
          <a:p>
            <a:pPr>
              <a:defRPr sz="1600"/>
            </a:pPr>
            <a:r>
              <a:rPr lang="en-US" sz="1600" baseline="0"/>
              <a:t>"Realizada em 2018"</a:t>
            </a:r>
            <a:endParaRPr lang="en-US" sz="1600"/>
          </a:p>
        </c:rich>
      </c:tx>
      <c:layout>
        <c:manualLayout>
          <c:xMode val="edge"/>
          <c:yMode val="edge"/>
          <c:x val="0.20350494649707351"/>
          <c:y val="7.1557518724793528E-3"/>
        </c:manualLayout>
      </c:layout>
      <c:overlay val="0"/>
    </c:title>
    <c:autoTitleDeleted val="0"/>
    <c:plotArea>
      <c:layout>
        <c:manualLayout>
          <c:layoutTarget val="inner"/>
          <c:xMode val="edge"/>
          <c:yMode val="edge"/>
          <c:x val="0.14771898267961339"/>
          <c:y val="0.30258882273862336"/>
          <c:w val="0.38047855906123795"/>
          <c:h val="0.66351748714337833"/>
        </c:manualLayout>
      </c:layout>
      <c:pieChart>
        <c:varyColors val="1"/>
        <c:ser>
          <c:idx val="0"/>
          <c:order val="0"/>
          <c:dPt>
            <c:idx val="0"/>
            <c:bubble3D val="0"/>
            <c:spPr>
              <a:solidFill>
                <a:schemeClr val="accent1">
                  <a:lumMod val="75000"/>
                </a:schemeClr>
              </a:solidFill>
            </c:spPr>
            <c:extLst>
              <c:ext xmlns:c16="http://schemas.microsoft.com/office/drawing/2014/chart" uri="{C3380CC4-5D6E-409C-BE32-E72D297353CC}">
                <c16:uniqueId val="{00000001-9ACE-4E52-BC91-005201CFDE28}"/>
              </c:ext>
            </c:extLst>
          </c:dPt>
          <c:dPt>
            <c:idx val="1"/>
            <c:bubble3D val="0"/>
            <c:spPr>
              <a:solidFill>
                <a:srgbClr val="FFFF66"/>
              </a:solidFill>
            </c:spPr>
            <c:extLst>
              <c:ext xmlns:c16="http://schemas.microsoft.com/office/drawing/2014/chart" uri="{C3380CC4-5D6E-409C-BE32-E72D297353CC}">
                <c16:uniqueId val="{00000003-9ACE-4E52-BC91-005201CFDE28}"/>
              </c:ext>
            </c:extLst>
          </c:dPt>
          <c:dLbls>
            <c:dLbl>
              <c:idx val="0"/>
              <c:tx>
                <c:rich>
                  <a:bodyPr/>
                  <a:lstStyle/>
                  <a:p>
                    <a:r>
                      <a:rPr lang="en-US"/>
                      <a:t>15%</a:t>
                    </a:r>
                  </a:p>
                </c:rich>
              </c:tx>
              <c:showLegendKey val="0"/>
              <c:showVal val="1"/>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1-9ACE-4E52-BC91-005201CFDE28}"/>
                </c:ext>
              </c:extLst>
            </c:dLbl>
            <c:dLbl>
              <c:idx val="1"/>
              <c:layout>
                <c:manualLayout>
                  <c:x val="0.10054451235553599"/>
                  <c:y val="-0.18588054541962742"/>
                </c:manualLayout>
              </c:layout>
              <c:tx>
                <c:rich>
                  <a:bodyPr/>
                  <a:lstStyle/>
                  <a:p>
                    <a:r>
                      <a:rPr lang="en-US"/>
                      <a:t> 85%</a:t>
                    </a:r>
                  </a:p>
                </c:rich>
              </c:tx>
              <c:showLegendKey val="0"/>
              <c:showVal val="1"/>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9ACE-4E52-BC91-005201CFDE28}"/>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2018'!$B$37:$C$37</c:f>
              <c:strCache>
                <c:ptCount val="2"/>
                <c:pt idx="0">
                  <c:v>Realizada</c:v>
                </c:pt>
                <c:pt idx="1">
                  <c:v>Realizada (ação contínua)</c:v>
                </c:pt>
              </c:strCache>
            </c:strRef>
          </c:cat>
          <c:val>
            <c:numRef>
              <c:f>'Resultado Ações 2018'!$B$46:$C$46</c:f>
              <c:numCache>
                <c:formatCode>_-* #,##0_-;\-* #,##0_-;_-* "-"??_-;_-@_-</c:formatCode>
                <c:ptCount val="2"/>
                <c:pt idx="0">
                  <c:v>17</c:v>
                </c:pt>
                <c:pt idx="1">
                  <c:v>98</c:v>
                </c:pt>
              </c:numCache>
            </c:numRef>
          </c:val>
          <c:extLst>
            <c:ext xmlns:c16="http://schemas.microsoft.com/office/drawing/2014/chart" uri="{C3380CC4-5D6E-409C-BE32-E72D297353CC}">
              <c16:uniqueId val="{00000006-9ACE-4E52-BC91-005201CFDE28}"/>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4909304268729251"/>
          <c:y val="0.37919205700957836"/>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Infraestrutura</a:t>
            </a:r>
            <a:r>
              <a:rPr lang="pt-BR" sz="1400" baseline="0"/>
              <a:t> - STI</a:t>
            </a:r>
            <a:endParaRPr lang="pt-BR" sz="1400"/>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6D9A-464A-9B6A-062584AEBAA1}"/>
              </c:ext>
            </c:extLst>
          </c:dPt>
          <c:val>
            <c:numRef>
              <c:f>'Graf. Consolidado'!$AQ$6</c:f>
              <c:numCache>
                <c:formatCode>General</c:formatCode>
                <c:ptCount val="1"/>
                <c:pt idx="0">
                  <c:v>10</c:v>
                </c:pt>
              </c:numCache>
            </c:numRef>
          </c:val>
          <c:extLst>
            <c:ext xmlns:c16="http://schemas.microsoft.com/office/drawing/2014/chart" uri="{C3380CC4-5D6E-409C-BE32-E72D297353CC}">
              <c16:uniqueId val="{00000003-6D9A-464A-9B6A-062584AEBAA1}"/>
            </c:ext>
          </c:extLst>
        </c:ser>
        <c:ser>
          <c:idx val="1"/>
          <c:order val="1"/>
          <c:dPt>
            <c:idx val="0"/>
            <c:bubble3D val="0"/>
            <c:spPr>
              <a:gradFill flip="none" rotWithShape="1">
                <a:gsLst>
                  <a:gs pos="100000">
                    <a:srgbClr val="C00000"/>
                  </a:gs>
                  <a:gs pos="0">
                    <a:schemeClr val="accent3">
                      <a:lumMod val="75000"/>
                    </a:schemeClr>
                  </a:gs>
                  <a:gs pos="75000">
                    <a:schemeClr val="accent6"/>
                  </a:gs>
                </a:gsLst>
                <a:path path="circle">
                  <a:fillToRect l="100000" t="100000"/>
                </a:path>
                <a:tileRect r="-100000" b="-100000"/>
              </a:gradFill>
            </c:spPr>
            <c:extLst>
              <c:ext xmlns:c16="http://schemas.microsoft.com/office/drawing/2014/chart" uri="{C3380CC4-5D6E-409C-BE32-E72D297353CC}">
                <c16:uniqueId val="{00000005-6D9A-464A-9B6A-062584AEBAA1}"/>
              </c:ext>
            </c:extLst>
          </c:dPt>
          <c:dPt>
            <c:idx val="1"/>
            <c:bubble3D val="0"/>
            <c:spPr>
              <a:noFill/>
            </c:spPr>
            <c:extLst>
              <c:ext xmlns:c16="http://schemas.microsoft.com/office/drawing/2014/chart" uri="{C3380CC4-5D6E-409C-BE32-E72D297353CC}">
                <c16:uniqueId val="{00000007-6D9A-464A-9B6A-062584AEBAA1}"/>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6D9A-464A-9B6A-062584AEBAA1}"/>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6D9A-464A-9B6A-062584AEBAA1}"/>
              </c:ext>
            </c:extLst>
          </c:dPt>
          <c:dPt>
            <c:idx val="1"/>
            <c:bubble3D val="0"/>
            <c:spPr>
              <a:noFill/>
            </c:spPr>
            <c:extLst>
              <c:ext xmlns:c16="http://schemas.microsoft.com/office/drawing/2014/chart" uri="{C3380CC4-5D6E-409C-BE32-E72D297353CC}">
                <c16:uniqueId val="{0000000C-6D9A-464A-9B6A-062584AEBAA1}"/>
              </c:ext>
            </c:extLst>
          </c:dPt>
          <c:val>
            <c:numRef>
              <c:f>'Graf. Consolidado'!$BP$6:$BP$7</c:f>
              <c:numCache>
                <c:formatCode>General</c:formatCode>
                <c:ptCount val="2"/>
                <c:pt idx="0">
                  <c:v>10</c:v>
                </c:pt>
                <c:pt idx="1">
                  <c:v>10</c:v>
                </c:pt>
              </c:numCache>
            </c:numRef>
          </c:val>
          <c:extLst>
            <c:ext xmlns:c16="http://schemas.microsoft.com/office/drawing/2014/chart" uri="{C3380CC4-5D6E-409C-BE32-E72D297353CC}">
              <c16:uniqueId val="{0000000D-6D9A-464A-9B6A-062584AEBAA1}"/>
            </c:ext>
          </c:extLst>
        </c:ser>
        <c:ser>
          <c:idx val="3"/>
          <c:order val="3"/>
          <c:spPr>
            <a:noFill/>
          </c:spPr>
          <c:val>
            <c:numRef>
              <c:f>'Graf. Consolidado'!$BU$6:$BU$7</c:f>
              <c:numCache>
                <c:formatCode>General</c:formatCode>
                <c:ptCount val="2"/>
                <c:pt idx="0">
                  <c:v>10</c:v>
                </c:pt>
                <c:pt idx="1">
                  <c:v>10</c:v>
                </c:pt>
              </c:numCache>
            </c:numRef>
          </c:val>
          <c:extLst>
            <c:ext xmlns:c16="http://schemas.microsoft.com/office/drawing/2014/chart" uri="{C3380CC4-5D6E-409C-BE32-E72D297353CC}">
              <c16:uniqueId val="{00000010-6D9A-464A-9B6A-062584AEBAA1}"/>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6D9A-464A-9B6A-062584AEBAA1}"/>
              </c:ext>
            </c:extLst>
          </c:dPt>
          <c:xVal>
            <c:numRef>
              <c:f>'Graf. Consolidado'!$BT$12:$BT$13</c:f>
              <c:numCache>
                <c:formatCode>_(* #,##0.00_);_(* \(#,##0.00\);_(* "-"??_);_(@_)</c:formatCode>
                <c:ptCount val="2"/>
                <c:pt idx="0" formatCode="General">
                  <c:v>0</c:v>
                </c:pt>
                <c:pt idx="1">
                  <c:v>0</c:v>
                </c:pt>
              </c:numCache>
            </c:numRef>
          </c:xVal>
          <c:yVal>
            <c:numRef>
              <c:f>'Graf. Consolidado'!$BU$12:$BU$13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6D9A-464A-9B6A-062584AEBAA1}"/>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{2E6DD1AE-03B2-4859-BE6C-D9AB278227E3}</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6D9A-464A-9B6A-062584AEBAA1}"/>
                </c:ext>
              </c:extLst>
            </c:dLbl>
            <c:dLbl>
              <c:idx val="1"/>
              <c:delete val="1"/>
              <c:extLst>
                <c:ext xmlns:c15="http://schemas.microsoft.com/office/drawing/2012/chart" uri="{CE6537A1-D6FC-4f65-9D91-7224C49458BB}"/>
                <c:ext xmlns:c16="http://schemas.microsoft.com/office/drawing/2014/chart" uri="{C3380CC4-5D6E-409C-BE32-E72D297353CC}">
                  <c16:uniqueId val="{00000014-6D9A-464A-9B6A-062584AEBAA1}"/>
                </c:ext>
              </c:extLst>
            </c:dLbl>
            <c:dLbl>
              <c:idx val="2"/>
              <c:delete val="1"/>
              <c:extLst>
                <c:ext xmlns:c15="http://schemas.microsoft.com/office/drawing/2012/chart" uri="{CE6537A1-D6FC-4f65-9D91-7224C49458BB}"/>
                <c:ext xmlns:c16="http://schemas.microsoft.com/office/drawing/2014/chart" uri="{C3380CC4-5D6E-409C-BE32-E72D297353CC}">
                  <c16:uniqueId val="{00000015-6D9A-464A-9B6A-062584AEBAA1}"/>
                </c:ext>
              </c:extLst>
            </c:dLbl>
            <c:dLbl>
              <c:idx val="3"/>
              <c:delete val="1"/>
              <c:extLst>
                <c:ext xmlns:c15="http://schemas.microsoft.com/office/drawing/2012/chart" uri="{CE6537A1-D6FC-4f65-9D91-7224C49458BB}"/>
                <c:ext xmlns:c16="http://schemas.microsoft.com/office/drawing/2014/chart" uri="{C3380CC4-5D6E-409C-BE32-E72D297353CC}">
                  <c16:uniqueId val="{00000016-6D9A-464A-9B6A-062584AEBAA1}"/>
                </c:ext>
              </c:extLst>
            </c:dLbl>
            <c:dLbl>
              <c:idx val="4"/>
              <c:delete val="1"/>
              <c:extLst>
                <c:ext xmlns:c15="http://schemas.microsoft.com/office/drawing/2012/chart" uri="{CE6537A1-D6FC-4f65-9D91-7224C49458BB}"/>
                <c:ext xmlns:c16="http://schemas.microsoft.com/office/drawing/2014/chart" uri="{C3380CC4-5D6E-409C-BE32-E72D297353CC}">
                  <c16:uniqueId val="{00000017-6D9A-464A-9B6A-062584AEBAA1}"/>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{72B7A4BC-8579-4C89-8CCF-2ED59386208B}</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6D9A-464A-9B6A-062584AEBAA1}"/>
                </c:ext>
              </c:extLst>
            </c:dLbl>
            <c:dLbl>
              <c:idx val="6"/>
              <c:delete val="1"/>
              <c:extLst>
                <c:ext xmlns:c15="http://schemas.microsoft.com/office/drawing/2012/chart" uri="{CE6537A1-D6FC-4f65-9D91-7224C49458BB}"/>
                <c:ext xmlns:c16="http://schemas.microsoft.com/office/drawing/2014/chart" uri="{C3380CC4-5D6E-409C-BE32-E72D297353CC}">
                  <c16:uniqueId val="{00000019-6D9A-464A-9B6A-062584AEBAA1}"/>
                </c:ext>
              </c:extLst>
            </c:dLbl>
            <c:dLbl>
              <c:idx val="7"/>
              <c:delete val="1"/>
              <c:extLst>
                <c:ext xmlns:c15="http://schemas.microsoft.com/office/drawing/2012/chart" uri="{CE6537A1-D6FC-4f65-9D91-7224C49458BB}"/>
                <c:ext xmlns:c16="http://schemas.microsoft.com/office/drawing/2014/chart" uri="{C3380CC4-5D6E-409C-BE32-E72D297353CC}">
                  <c16:uniqueId val="{0000001A-6D9A-464A-9B6A-062584AEBAA1}"/>
                </c:ext>
              </c:extLst>
            </c:dLbl>
            <c:dLbl>
              <c:idx val="8"/>
              <c:delete val="1"/>
              <c:extLst>
                <c:ext xmlns:c15="http://schemas.microsoft.com/office/drawing/2012/chart" uri="{CE6537A1-D6FC-4f65-9D91-7224C49458BB}"/>
                <c:ext xmlns:c16="http://schemas.microsoft.com/office/drawing/2014/chart" uri="{C3380CC4-5D6E-409C-BE32-E72D297353CC}">
                  <c16:uniqueId val="{0000001B-6D9A-464A-9B6A-062584AEBAA1}"/>
                </c:ext>
              </c:extLst>
            </c:dLbl>
            <c:dLbl>
              <c:idx val="9"/>
              <c:delete val="1"/>
              <c:extLst>
                <c:ext xmlns:c15="http://schemas.microsoft.com/office/drawing/2012/chart" uri="{CE6537A1-D6FC-4f65-9D91-7224C49458BB}"/>
                <c:ext xmlns:c16="http://schemas.microsoft.com/office/drawing/2014/chart" uri="{C3380CC4-5D6E-409C-BE32-E72D297353CC}">
                  <c16:uniqueId val="{0000001C-6D9A-464A-9B6A-062584AEBAA1}"/>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{00BE7E84-0361-4468-90F7-08318C687B54}</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6D9A-464A-9B6A-062584AEBAA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6D9A-464A-9B6A-062584AEBAA1}"/>
            </c:ext>
          </c:extLst>
        </c:ser>
        <c:dLbls>
          <c:showLegendKey val="0"/>
          <c:showVal val="0"/>
          <c:showCatName val="0"/>
          <c:showSerName val="0"/>
          <c:showPercent val="0"/>
          <c:showBubbleSize val="0"/>
        </c:dLbls>
        <c:axId val="331013952"/>
        <c:axId val="331010424"/>
      </c:scatterChart>
      <c:valAx>
        <c:axId val="331013952"/>
        <c:scaling>
          <c:orientation val="minMax"/>
          <c:max val="1.5"/>
          <c:min val="-1.5"/>
        </c:scaling>
        <c:delete val="1"/>
        <c:axPos val="b"/>
        <c:numFmt formatCode="General" sourceLinked="1"/>
        <c:majorTickMark val="out"/>
        <c:minorTickMark val="none"/>
        <c:tickLblPos val="none"/>
        <c:crossAx val="331010424"/>
        <c:crosses val="autoZero"/>
        <c:crossBetween val="midCat"/>
      </c:valAx>
      <c:valAx>
        <c:axId val="331010424"/>
        <c:scaling>
          <c:orientation val="minMax"/>
          <c:max val="1.5"/>
          <c:min val="-1.5"/>
        </c:scaling>
        <c:delete val="1"/>
        <c:axPos val="l"/>
        <c:numFmt formatCode="General" sourceLinked="1"/>
        <c:majorTickMark val="out"/>
        <c:minorTickMark val="none"/>
        <c:tickLblPos val="none"/>
        <c:crossAx val="331013952"/>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Infraestrutura</a:t>
            </a:r>
            <a:r>
              <a:rPr lang="pt-BR" sz="1400" baseline="0"/>
              <a:t> - BU</a:t>
            </a:r>
            <a:endParaRPr lang="pt-BR" sz="1400"/>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8E45-49A7-92E5-A811C8503B43}"/>
              </c:ext>
            </c:extLst>
          </c:dPt>
          <c:val>
            <c:numRef>
              <c:f>'Graf. Consolidado'!$AQ$6</c:f>
              <c:numCache>
                <c:formatCode>General</c:formatCode>
                <c:ptCount val="1"/>
                <c:pt idx="0">
                  <c:v>10</c:v>
                </c:pt>
              </c:numCache>
            </c:numRef>
          </c:val>
          <c:extLst>
            <c:ext xmlns:c16="http://schemas.microsoft.com/office/drawing/2014/chart" uri="{C3380CC4-5D6E-409C-BE32-E72D297353CC}">
              <c16:uniqueId val="{00000003-8E45-49A7-92E5-A811C8503B43}"/>
            </c:ext>
          </c:extLst>
        </c:ser>
        <c:ser>
          <c:idx val="1"/>
          <c:order val="1"/>
          <c:dPt>
            <c:idx val="0"/>
            <c:bubble3D val="0"/>
            <c:spPr>
              <a:gradFill flip="none" rotWithShape="1">
                <a:gsLst>
                  <a:gs pos="100000">
                    <a:srgbClr val="C00000"/>
                  </a:gs>
                  <a:gs pos="0">
                    <a:schemeClr val="accent3">
                      <a:lumMod val="75000"/>
                    </a:schemeClr>
                  </a:gs>
                  <a:gs pos="75000">
                    <a:schemeClr val="accent6"/>
                  </a:gs>
                </a:gsLst>
                <a:path path="circle">
                  <a:fillToRect l="100000" t="100000"/>
                </a:path>
                <a:tileRect r="-100000" b="-100000"/>
              </a:gradFill>
            </c:spPr>
            <c:extLst>
              <c:ext xmlns:c16="http://schemas.microsoft.com/office/drawing/2014/chart" uri="{C3380CC4-5D6E-409C-BE32-E72D297353CC}">
                <c16:uniqueId val="{00000005-8E45-49A7-92E5-A811C8503B43}"/>
              </c:ext>
            </c:extLst>
          </c:dPt>
          <c:dPt>
            <c:idx val="1"/>
            <c:bubble3D val="0"/>
            <c:spPr>
              <a:noFill/>
            </c:spPr>
            <c:extLst>
              <c:ext xmlns:c16="http://schemas.microsoft.com/office/drawing/2014/chart" uri="{C3380CC4-5D6E-409C-BE32-E72D297353CC}">
                <c16:uniqueId val="{00000007-8E45-49A7-92E5-A811C8503B43}"/>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8E45-49A7-92E5-A811C8503B43}"/>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8E45-49A7-92E5-A811C8503B43}"/>
              </c:ext>
            </c:extLst>
          </c:dPt>
          <c:dPt>
            <c:idx val="1"/>
            <c:bubble3D val="0"/>
            <c:spPr>
              <a:noFill/>
            </c:spPr>
            <c:extLst>
              <c:ext xmlns:c16="http://schemas.microsoft.com/office/drawing/2014/chart" uri="{C3380CC4-5D6E-409C-BE32-E72D297353CC}">
                <c16:uniqueId val="{0000000C-8E45-49A7-92E5-A811C8503B43}"/>
              </c:ext>
            </c:extLst>
          </c:dPt>
          <c:val>
            <c:numRef>
              <c:f>'Graf. Consolidado'!$BZ$6:$BZ$7</c:f>
              <c:numCache>
                <c:formatCode>General</c:formatCode>
                <c:ptCount val="2"/>
                <c:pt idx="0">
                  <c:v>10</c:v>
                </c:pt>
                <c:pt idx="1">
                  <c:v>10</c:v>
                </c:pt>
              </c:numCache>
            </c:numRef>
          </c:val>
          <c:extLst>
            <c:ext xmlns:c16="http://schemas.microsoft.com/office/drawing/2014/chart" uri="{C3380CC4-5D6E-409C-BE32-E72D297353CC}">
              <c16:uniqueId val="{0000000D-8E45-49A7-92E5-A811C8503B43}"/>
            </c:ext>
          </c:extLst>
        </c:ser>
        <c:ser>
          <c:idx val="3"/>
          <c:order val="3"/>
          <c:spPr>
            <a:noFill/>
          </c:spPr>
          <c:val>
            <c:numRef>
              <c:f>'Graf. Consolidado'!$BZ$6:$BZ$7</c:f>
              <c:numCache>
                <c:formatCode>General</c:formatCode>
                <c:ptCount val="2"/>
                <c:pt idx="0">
                  <c:v>10</c:v>
                </c:pt>
                <c:pt idx="1">
                  <c:v>10</c:v>
                </c:pt>
              </c:numCache>
            </c:numRef>
          </c:val>
          <c:extLst>
            <c:ext xmlns:c16="http://schemas.microsoft.com/office/drawing/2014/chart" uri="{C3380CC4-5D6E-409C-BE32-E72D297353CC}">
              <c16:uniqueId val="{00000010-8E45-49A7-92E5-A811C8503B43}"/>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8E45-49A7-92E5-A811C8503B43}"/>
              </c:ext>
            </c:extLst>
          </c:dPt>
          <c:xVal>
            <c:numRef>
              <c:f>'Graf. Consolidado'!$BY$12:$BY$13</c:f>
              <c:numCache>
                <c:formatCode>_(* #,##0.00_);_(* \(#,##0.00\);_(* "-"??_);_(@_)</c:formatCode>
                <c:ptCount val="2"/>
                <c:pt idx="0" formatCode="General">
                  <c:v>0</c:v>
                </c:pt>
                <c:pt idx="1">
                  <c:v>0</c:v>
                </c:pt>
              </c:numCache>
            </c:numRef>
          </c:xVal>
          <c:yVal>
            <c:numRef>
              <c:f>'Graf. Consolidado'!$BZ$12:$BZ$13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8E45-49A7-92E5-A811C8503B43}"/>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{2897C7C5-A248-4929-9A9A-0D09DA49F8C9}</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8E45-49A7-92E5-A811C8503B43}"/>
                </c:ext>
              </c:extLst>
            </c:dLbl>
            <c:dLbl>
              <c:idx val="1"/>
              <c:delete val="1"/>
              <c:extLst>
                <c:ext xmlns:c15="http://schemas.microsoft.com/office/drawing/2012/chart" uri="{CE6537A1-D6FC-4f65-9D91-7224C49458BB}"/>
                <c:ext xmlns:c16="http://schemas.microsoft.com/office/drawing/2014/chart" uri="{C3380CC4-5D6E-409C-BE32-E72D297353CC}">
                  <c16:uniqueId val="{00000014-8E45-49A7-92E5-A811C8503B43}"/>
                </c:ext>
              </c:extLst>
            </c:dLbl>
            <c:dLbl>
              <c:idx val="2"/>
              <c:delete val="1"/>
              <c:extLst>
                <c:ext xmlns:c15="http://schemas.microsoft.com/office/drawing/2012/chart" uri="{CE6537A1-D6FC-4f65-9D91-7224C49458BB}"/>
                <c:ext xmlns:c16="http://schemas.microsoft.com/office/drawing/2014/chart" uri="{C3380CC4-5D6E-409C-BE32-E72D297353CC}">
                  <c16:uniqueId val="{00000015-8E45-49A7-92E5-A811C8503B43}"/>
                </c:ext>
              </c:extLst>
            </c:dLbl>
            <c:dLbl>
              <c:idx val="3"/>
              <c:delete val="1"/>
              <c:extLst>
                <c:ext xmlns:c15="http://schemas.microsoft.com/office/drawing/2012/chart" uri="{CE6537A1-D6FC-4f65-9D91-7224C49458BB}"/>
                <c:ext xmlns:c16="http://schemas.microsoft.com/office/drawing/2014/chart" uri="{C3380CC4-5D6E-409C-BE32-E72D297353CC}">
                  <c16:uniqueId val="{00000016-8E45-49A7-92E5-A811C8503B43}"/>
                </c:ext>
              </c:extLst>
            </c:dLbl>
            <c:dLbl>
              <c:idx val="4"/>
              <c:delete val="1"/>
              <c:extLst>
                <c:ext xmlns:c15="http://schemas.microsoft.com/office/drawing/2012/chart" uri="{CE6537A1-D6FC-4f65-9D91-7224C49458BB}"/>
                <c:ext xmlns:c16="http://schemas.microsoft.com/office/drawing/2014/chart" uri="{C3380CC4-5D6E-409C-BE32-E72D297353CC}">
                  <c16:uniqueId val="{00000017-8E45-49A7-92E5-A811C8503B43}"/>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{97EF9BC5-E47C-4E92-8105-A3F6847F0070}</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8E45-49A7-92E5-A811C8503B43}"/>
                </c:ext>
              </c:extLst>
            </c:dLbl>
            <c:dLbl>
              <c:idx val="6"/>
              <c:delete val="1"/>
              <c:extLst>
                <c:ext xmlns:c15="http://schemas.microsoft.com/office/drawing/2012/chart" uri="{CE6537A1-D6FC-4f65-9D91-7224C49458BB}"/>
                <c:ext xmlns:c16="http://schemas.microsoft.com/office/drawing/2014/chart" uri="{C3380CC4-5D6E-409C-BE32-E72D297353CC}">
                  <c16:uniqueId val="{00000019-8E45-49A7-92E5-A811C8503B43}"/>
                </c:ext>
              </c:extLst>
            </c:dLbl>
            <c:dLbl>
              <c:idx val="7"/>
              <c:delete val="1"/>
              <c:extLst>
                <c:ext xmlns:c15="http://schemas.microsoft.com/office/drawing/2012/chart" uri="{CE6537A1-D6FC-4f65-9D91-7224C49458BB}"/>
                <c:ext xmlns:c16="http://schemas.microsoft.com/office/drawing/2014/chart" uri="{C3380CC4-5D6E-409C-BE32-E72D297353CC}">
                  <c16:uniqueId val="{0000001A-8E45-49A7-92E5-A811C8503B43}"/>
                </c:ext>
              </c:extLst>
            </c:dLbl>
            <c:dLbl>
              <c:idx val="8"/>
              <c:delete val="1"/>
              <c:extLst>
                <c:ext xmlns:c15="http://schemas.microsoft.com/office/drawing/2012/chart" uri="{CE6537A1-D6FC-4f65-9D91-7224C49458BB}"/>
                <c:ext xmlns:c16="http://schemas.microsoft.com/office/drawing/2014/chart" uri="{C3380CC4-5D6E-409C-BE32-E72D297353CC}">
                  <c16:uniqueId val="{0000001B-8E45-49A7-92E5-A811C8503B43}"/>
                </c:ext>
              </c:extLst>
            </c:dLbl>
            <c:dLbl>
              <c:idx val="9"/>
              <c:delete val="1"/>
              <c:extLst>
                <c:ext xmlns:c15="http://schemas.microsoft.com/office/drawing/2012/chart" uri="{CE6537A1-D6FC-4f65-9D91-7224C49458BB}"/>
                <c:ext xmlns:c16="http://schemas.microsoft.com/office/drawing/2014/chart" uri="{C3380CC4-5D6E-409C-BE32-E72D297353CC}">
                  <c16:uniqueId val="{0000001C-8E45-49A7-92E5-A811C8503B43}"/>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{5B31D62D-E9F5-4588-820E-C266D49C9685}</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8E45-49A7-92E5-A811C8503B4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8E45-49A7-92E5-A811C8503B43}"/>
            </c:ext>
          </c:extLst>
        </c:ser>
        <c:dLbls>
          <c:showLegendKey val="0"/>
          <c:showVal val="0"/>
          <c:showCatName val="0"/>
          <c:showSerName val="0"/>
          <c:showPercent val="0"/>
          <c:showBubbleSize val="0"/>
        </c:dLbls>
        <c:axId val="331008856"/>
        <c:axId val="331003368"/>
      </c:scatterChart>
      <c:valAx>
        <c:axId val="331008856"/>
        <c:scaling>
          <c:orientation val="minMax"/>
          <c:max val="1.5"/>
          <c:min val="-1.5"/>
        </c:scaling>
        <c:delete val="1"/>
        <c:axPos val="b"/>
        <c:numFmt formatCode="General" sourceLinked="1"/>
        <c:majorTickMark val="out"/>
        <c:minorTickMark val="none"/>
        <c:tickLblPos val="none"/>
        <c:crossAx val="331003368"/>
        <c:crosses val="autoZero"/>
        <c:crossBetween val="midCat"/>
      </c:valAx>
      <c:valAx>
        <c:axId val="331003368"/>
        <c:scaling>
          <c:orientation val="minMax"/>
          <c:max val="1.5"/>
          <c:min val="-1.5"/>
        </c:scaling>
        <c:delete val="1"/>
        <c:axPos val="l"/>
        <c:numFmt formatCode="General" sourceLinked="1"/>
        <c:majorTickMark val="out"/>
        <c:minorTickMark val="none"/>
        <c:tickLblPos val="none"/>
        <c:crossAx val="331008856"/>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Gestão</a:t>
            </a:r>
            <a:r>
              <a:rPr lang="pt-BR" sz="1400" baseline="0"/>
              <a:t> - STI</a:t>
            </a:r>
            <a:endParaRPr lang="pt-BR" sz="1400"/>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2272-4C23-82BF-6422CB657A7D}"/>
              </c:ext>
            </c:extLst>
          </c:dPt>
          <c:val>
            <c:numRef>
              <c:f>'Graf. Consolidado'!$AQ$6</c:f>
              <c:numCache>
                <c:formatCode>General</c:formatCode>
                <c:ptCount val="1"/>
                <c:pt idx="0">
                  <c:v>10</c:v>
                </c:pt>
              </c:numCache>
            </c:numRef>
          </c:val>
          <c:extLst>
            <c:ext xmlns:c16="http://schemas.microsoft.com/office/drawing/2014/chart" uri="{C3380CC4-5D6E-409C-BE32-E72D297353CC}">
              <c16:uniqueId val="{00000003-2272-4C23-82BF-6422CB657A7D}"/>
            </c:ext>
          </c:extLst>
        </c:ser>
        <c:ser>
          <c:idx val="1"/>
          <c:order val="1"/>
          <c:dPt>
            <c:idx val="0"/>
            <c:bubble3D val="0"/>
            <c:spPr>
              <a:gradFill flip="none" rotWithShape="1">
                <a:gsLst>
                  <a:gs pos="100000">
                    <a:srgbClr val="C00000"/>
                  </a:gs>
                  <a:gs pos="0">
                    <a:schemeClr val="accent3">
                      <a:lumMod val="75000"/>
                    </a:schemeClr>
                  </a:gs>
                  <a:gs pos="75000">
                    <a:schemeClr val="accent6"/>
                  </a:gs>
                </a:gsLst>
                <a:path path="circle">
                  <a:fillToRect l="100000" t="100000"/>
                </a:path>
                <a:tileRect r="-100000" b="-100000"/>
              </a:gradFill>
            </c:spPr>
            <c:extLst>
              <c:ext xmlns:c16="http://schemas.microsoft.com/office/drawing/2014/chart" uri="{C3380CC4-5D6E-409C-BE32-E72D297353CC}">
                <c16:uniqueId val="{00000005-2272-4C23-82BF-6422CB657A7D}"/>
              </c:ext>
            </c:extLst>
          </c:dPt>
          <c:dPt>
            <c:idx val="1"/>
            <c:bubble3D val="0"/>
            <c:spPr>
              <a:noFill/>
            </c:spPr>
            <c:extLst>
              <c:ext xmlns:c16="http://schemas.microsoft.com/office/drawing/2014/chart" uri="{C3380CC4-5D6E-409C-BE32-E72D297353CC}">
                <c16:uniqueId val="{00000007-2272-4C23-82BF-6422CB657A7D}"/>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2272-4C23-82BF-6422CB657A7D}"/>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2272-4C23-82BF-6422CB657A7D}"/>
              </c:ext>
            </c:extLst>
          </c:dPt>
          <c:dPt>
            <c:idx val="1"/>
            <c:bubble3D val="0"/>
            <c:spPr>
              <a:noFill/>
            </c:spPr>
            <c:extLst>
              <c:ext xmlns:c16="http://schemas.microsoft.com/office/drawing/2014/chart" uri="{C3380CC4-5D6E-409C-BE32-E72D297353CC}">
                <c16:uniqueId val="{0000000C-2272-4C23-82BF-6422CB657A7D}"/>
              </c:ext>
            </c:extLst>
          </c:dPt>
          <c:val>
            <c:numRef>
              <c:f>'Graf. Consolidado'!$CE$6:$CE$7</c:f>
              <c:numCache>
                <c:formatCode>General</c:formatCode>
                <c:ptCount val="2"/>
                <c:pt idx="0">
                  <c:v>10</c:v>
                </c:pt>
                <c:pt idx="1">
                  <c:v>10</c:v>
                </c:pt>
              </c:numCache>
            </c:numRef>
          </c:val>
          <c:extLst>
            <c:ext xmlns:c16="http://schemas.microsoft.com/office/drawing/2014/chart" uri="{C3380CC4-5D6E-409C-BE32-E72D297353CC}">
              <c16:uniqueId val="{0000000D-2272-4C23-82BF-6422CB657A7D}"/>
            </c:ext>
          </c:extLst>
        </c:ser>
        <c:ser>
          <c:idx val="3"/>
          <c:order val="3"/>
          <c:spPr>
            <a:noFill/>
          </c:spPr>
          <c:val>
            <c:numRef>
              <c:f>'Graf. Consolidado'!$BZ$6:$BZ$7</c:f>
              <c:numCache>
                <c:formatCode>General</c:formatCode>
                <c:ptCount val="2"/>
                <c:pt idx="0">
                  <c:v>10</c:v>
                </c:pt>
                <c:pt idx="1">
                  <c:v>10</c:v>
                </c:pt>
              </c:numCache>
            </c:numRef>
          </c:val>
          <c:extLst>
            <c:ext xmlns:c16="http://schemas.microsoft.com/office/drawing/2014/chart" uri="{C3380CC4-5D6E-409C-BE32-E72D297353CC}">
              <c16:uniqueId val="{00000010-2272-4C23-82BF-6422CB657A7D}"/>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2272-4C23-82BF-6422CB657A7D}"/>
              </c:ext>
            </c:extLst>
          </c:dPt>
          <c:xVal>
            <c:numRef>
              <c:f>'Graf. Consolidado'!$CD$12:$CD$13</c:f>
              <c:numCache>
                <c:formatCode>_(* #,##0.00_);_(* \(#,##0.00\);_(* "-"??_);_(@_)</c:formatCode>
                <c:ptCount val="2"/>
                <c:pt idx="0" formatCode="General">
                  <c:v>0</c:v>
                </c:pt>
                <c:pt idx="1">
                  <c:v>0</c:v>
                </c:pt>
              </c:numCache>
            </c:numRef>
          </c:xVal>
          <c:yVal>
            <c:numRef>
              <c:f>'Graf. Consolidado'!$CE$12:$CE$13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2272-4C23-82BF-6422CB657A7D}"/>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{8C9DEBBF-401D-4C06-BE31-157F55BB38B4}</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2272-4C23-82BF-6422CB657A7D}"/>
                </c:ext>
              </c:extLst>
            </c:dLbl>
            <c:dLbl>
              <c:idx val="1"/>
              <c:delete val="1"/>
              <c:extLst>
                <c:ext xmlns:c15="http://schemas.microsoft.com/office/drawing/2012/chart" uri="{CE6537A1-D6FC-4f65-9D91-7224C49458BB}"/>
                <c:ext xmlns:c16="http://schemas.microsoft.com/office/drawing/2014/chart" uri="{C3380CC4-5D6E-409C-BE32-E72D297353CC}">
                  <c16:uniqueId val="{00000014-2272-4C23-82BF-6422CB657A7D}"/>
                </c:ext>
              </c:extLst>
            </c:dLbl>
            <c:dLbl>
              <c:idx val="2"/>
              <c:delete val="1"/>
              <c:extLst>
                <c:ext xmlns:c15="http://schemas.microsoft.com/office/drawing/2012/chart" uri="{CE6537A1-D6FC-4f65-9D91-7224C49458BB}"/>
                <c:ext xmlns:c16="http://schemas.microsoft.com/office/drawing/2014/chart" uri="{C3380CC4-5D6E-409C-BE32-E72D297353CC}">
                  <c16:uniqueId val="{00000015-2272-4C23-82BF-6422CB657A7D}"/>
                </c:ext>
              </c:extLst>
            </c:dLbl>
            <c:dLbl>
              <c:idx val="3"/>
              <c:delete val="1"/>
              <c:extLst>
                <c:ext xmlns:c15="http://schemas.microsoft.com/office/drawing/2012/chart" uri="{CE6537A1-D6FC-4f65-9D91-7224C49458BB}"/>
                <c:ext xmlns:c16="http://schemas.microsoft.com/office/drawing/2014/chart" uri="{C3380CC4-5D6E-409C-BE32-E72D297353CC}">
                  <c16:uniqueId val="{00000016-2272-4C23-82BF-6422CB657A7D}"/>
                </c:ext>
              </c:extLst>
            </c:dLbl>
            <c:dLbl>
              <c:idx val="4"/>
              <c:delete val="1"/>
              <c:extLst>
                <c:ext xmlns:c15="http://schemas.microsoft.com/office/drawing/2012/chart" uri="{CE6537A1-D6FC-4f65-9D91-7224C49458BB}"/>
                <c:ext xmlns:c16="http://schemas.microsoft.com/office/drawing/2014/chart" uri="{C3380CC4-5D6E-409C-BE32-E72D297353CC}">
                  <c16:uniqueId val="{00000017-2272-4C23-82BF-6422CB657A7D}"/>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{E3D1D9B8-6A7F-41D2-916B-FDCCCD95C5B3}</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2272-4C23-82BF-6422CB657A7D}"/>
                </c:ext>
              </c:extLst>
            </c:dLbl>
            <c:dLbl>
              <c:idx val="6"/>
              <c:delete val="1"/>
              <c:extLst>
                <c:ext xmlns:c15="http://schemas.microsoft.com/office/drawing/2012/chart" uri="{CE6537A1-D6FC-4f65-9D91-7224C49458BB}"/>
                <c:ext xmlns:c16="http://schemas.microsoft.com/office/drawing/2014/chart" uri="{C3380CC4-5D6E-409C-BE32-E72D297353CC}">
                  <c16:uniqueId val="{00000019-2272-4C23-82BF-6422CB657A7D}"/>
                </c:ext>
              </c:extLst>
            </c:dLbl>
            <c:dLbl>
              <c:idx val="7"/>
              <c:delete val="1"/>
              <c:extLst>
                <c:ext xmlns:c15="http://schemas.microsoft.com/office/drawing/2012/chart" uri="{CE6537A1-D6FC-4f65-9D91-7224C49458BB}"/>
                <c:ext xmlns:c16="http://schemas.microsoft.com/office/drawing/2014/chart" uri="{C3380CC4-5D6E-409C-BE32-E72D297353CC}">
                  <c16:uniqueId val="{0000001A-2272-4C23-82BF-6422CB657A7D}"/>
                </c:ext>
              </c:extLst>
            </c:dLbl>
            <c:dLbl>
              <c:idx val="8"/>
              <c:delete val="1"/>
              <c:extLst>
                <c:ext xmlns:c15="http://schemas.microsoft.com/office/drawing/2012/chart" uri="{CE6537A1-D6FC-4f65-9D91-7224C49458BB}"/>
                <c:ext xmlns:c16="http://schemas.microsoft.com/office/drawing/2014/chart" uri="{C3380CC4-5D6E-409C-BE32-E72D297353CC}">
                  <c16:uniqueId val="{0000001B-2272-4C23-82BF-6422CB657A7D}"/>
                </c:ext>
              </c:extLst>
            </c:dLbl>
            <c:dLbl>
              <c:idx val="9"/>
              <c:delete val="1"/>
              <c:extLst>
                <c:ext xmlns:c15="http://schemas.microsoft.com/office/drawing/2012/chart" uri="{CE6537A1-D6FC-4f65-9D91-7224C49458BB}"/>
                <c:ext xmlns:c16="http://schemas.microsoft.com/office/drawing/2014/chart" uri="{C3380CC4-5D6E-409C-BE32-E72D297353CC}">
                  <c16:uniqueId val="{0000001C-2272-4C23-82BF-6422CB657A7D}"/>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{DD8A81AA-503B-48D0-88BD-43941D6F69DE}</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2272-4C23-82BF-6422CB657A7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2272-4C23-82BF-6422CB657A7D}"/>
            </c:ext>
          </c:extLst>
        </c:ser>
        <c:dLbls>
          <c:showLegendKey val="0"/>
          <c:showVal val="0"/>
          <c:showCatName val="0"/>
          <c:showSerName val="0"/>
          <c:showPercent val="0"/>
          <c:showBubbleSize val="0"/>
        </c:dLbls>
        <c:axId val="331013168"/>
        <c:axId val="331008464"/>
      </c:scatterChart>
      <c:valAx>
        <c:axId val="331013168"/>
        <c:scaling>
          <c:orientation val="minMax"/>
          <c:max val="1.5"/>
          <c:min val="-1.5"/>
        </c:scaling>
        <c:delete val="1"/>
        <c:axPos val="b"/>
        <c:numFmt formatCode="General" sourceLinked="1"/>
        <c:majorTickMark val="out"/>
        <c:minorTickMark val="none"/>
        <c:tickLblPos val="none"/>
        <c:crossAx val="331008464"/>
        <c:crosses val="autoZero"/>
        <c:crossBetween val="midCat"/>
      </c:valAx>
      <c:valAx>
        <c:axId val="331008464"/>
        <c:scaling>
          <c:orientation val="minMax"/>
          <c:max val="1.5"/>
          <c:min val="-1.5"/>
        </c:scaling>
        <c:delete val="1"/>
        <c:axPos val="l"/>
        <c:numFmt formatCode="General" sourceLinked="1"/>
        <c:majorTickMark val="out"/>
        <c:minorTickMark val="none"/>
        <c:tickLblPos val="none"/>
        <c:crossAx val="331013168"/>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Gestão</a:t>
            </a:r>
            <a:r>
              <a:rPr lang="pt-BR" sz="1400" baseline="0"/>
              <a:t> - PROPLAD</a:t>
            </a:r>
            <a:endParaRPr lang="pt-BR" sz="1400"/>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DE52-4A9A-8C1E-CCEDEF8D43AE}"/>
              </c:ext>
            </c:extLst>
          </c:dPt>
          <c:val>
            <c:numRef>
              <c:f>'Graf. Consolidado'!$AQ$6</c:f>
              <c:numCache>
                <c:formatCode>General</c:formatCode>
                <c:ptCount val="1"/>
                <c:pt idx="0">
                  <c:v>10</c:v>
                </c:pt>
              </c:numCache>
            </c:numRef>
          </c:val>
          <c:extLst>
            <c:ext xmlns:c16="http://schemas.microsoft.com/office/drawing/2014/chart" uri="{C3380CC4-5D6E-409C-BE32-E72D297353CC}">
              <c16:uniqueId val="{00000003-DE52-4A9A-8C1E-CCEDEF8D43AE}"/>
            </c:ext>
          </c:extLst>
        </c:ser>
        <c:ser>
          <c:idx val="1"/>
          <c:order val="1"/>
          <c:dPt>
            <c:idx val="0"/>
            <c:bubble3D val="0"/>
            <c:spPr>
              <a:gradFill flip="none" rotWithShape="1">
                <a:gsLst>
                  <a:gs pos="100000">
                    <a:srgbClr val="C00000"/>
                  </a:gs>
                  <a:gs pos="0">
                    <a:schemeClr val="accent3">
                      <a:lumMod val="75000"/>
                    </a:schemeClr>
                  </a:gs>
                  <a:gs pos="75000">
                    <a:schemeClr val="accent6"/>
                  </a:gs>
                </a:gsLst>
                <a:path path="circle">
                  <a:fillToRect l="100000" t="100000"/>
                </a:path>
                <a:tileRect r="-100000" b="-100000"/>
              </a:gradFill>
            </c:spPr>
            <c:extLst>
              <c:ext xmlns:c16="http://schemas.microsoft.com/office/drawing/2014/chart" uri="{C3380CC4-5D6E-409C-BE32-E72D297353CC}">
                <c16:uniqueId val="{00000005-DE52-4A9A-8C1E-CCEDEF8D43AE}"/>
              </c:ext>
            </c:extLst>
          </c:dPt>
          <c:dPt>
            <c:idx val="1"/>
            <c:bubble3D val="0"/>
            <c:spPr>
              <a:noFill/>
            </c:spPr>
            <c:extLst>
              <c:ext xmlns:c16="http://schemas.microsoft.com/office/drawing/2014/chart" uri="{C3380CC4-5D6E-409C-BE32-E72D297353CC}">
                <c16:uniqueId val="{00000007-DE52-4A9A-8C1E-CCEDEF8D43AE}"/>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DE52-4A9A-8C1E-CCEDEF8D43AE}"/>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DE52-4A9A-8C1E-CCEDEF8D43AE}"/>
              </c:ext>
            </c:extLst>
          </c:dPt>
          <c:dPt>
            <c:idx val="1"/>
            <c:bubble3D val="0"/>
            <c:spPr>
              <a:noFill/>
            </c:spPr>
            <c:extLst>
              <c:ext xmlns:c16="http://schemas.microsoft.com/office/drawing/2014/chart" uri="{C3380CC4-5D6E-409C-BE32-E72D297353CC}">
                <c16:uniqueId val="{0000000C-DE52-4A9A-8C1E-CCEDEF8D43AE}"/>
              </c:ext>
            </c:extLst>
          </c:dPt>
          <c:val>
            <c:numRef>
              <c:f>'Graf. Consolidado'!$CE$6:$CE$7</c:f>
              <c:numCache>
                <c:formatCode>General</c:formatCode>
                <c:ptCount val="2"/>
                <c:pt idx="0">
                  <c:v>10</c:v>
                </c:pt>
                <c:pt idx="1">
                  <c:v>10</c:v>
                </c:pt>
              </c:numCache>
            </c:numRef>
          </c:val>
          <c:extLst>
            <c:ext xmlns:c16="http://schemas.microsoft.com/office/drawing/2014/chart" uri="{C3380CC4-5D6E-409C-BE32-E72D297353CC}">
              <c16:uniqueId val="{0000000D-DE52-4A9A-8C1E-CCEDEF8D43AE}"/>
            </c:ext>
          </c:extLst>
        </c:ser>
        <c:ser>
          <c:idx val="3"/>
          <c:order val="3"/>
          <c:spPr>
            <a:noFill/>
          </c:spPr>
          <c:val>
            <c:numRef>
              <c:f>'Graf. Consolidado'!$CJ$6:$CJ$7</c:f>
              <c:numCache>
                <c:formatCode>General</c:formatCode>
                <c:ptCount val="2"/>
                <c:pt idx="0">
                  <c:v>10</c:v>
                </c:pt>
                <c:pt idx="1">
                  <c:v>10</c:v>
                </c:pt>
              </c:numCache>
            </c:numRef>
          </c:val>
          <c:extLst>
            <c:ext xmlns:c16="http://schemas.microsoft.com/office/drawing/2014/chart" uri="{C3380CC4-5D6E-409C-BE32-E72D297353CC}">
              <c16:uniqueId val="{00000010-DE52-4A9A-8C1E-CCEDEF8D43AE}"/>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DE52-4A9A-8C1E-CCEDEF8D43AE}"/>
              </c:ext>
            </c:extLst>
          </c:dPt>
          <c:xVal>
            <c:numRef>
              <c:f>'Graf. Consolidado'!$CI$12:$CI$13</c:f>
              <c:numCache>
                <c:formatCode>_(* #,##0.00_);_(* \(#,##0.00\);_(* "-"??_);_(@_)</c:formatCode>
                <c:ptCount val="2"/>
                <c:pt idx="0" formatCode="General">
                  <c:v>0</c:v>
                </c:pt>
                <c:pt idx="1">
                  <c:v>0</c:v>
                </c:pt>
              </c:numCache>
            </c:numRef>
          </c:xVal>
          <c:yVal>
            <c:numRef>
              <c:f>'Graf. Consolidado'!$CJ$12:$CJ$13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DE52-4A9A-8C1E-CCEDEF8D43AE}"/>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{944F4BC5-3C82-47DD-89F1-66BCD96B8F0C}</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DE52-4A9A-8C1E-CCEDEF8D43AE}"/>
                </c:ext>
              </c:extLst>
            </c:dLbl>
            <c:dLbl>
              <c:idx val="1"/>
              <c:delete val="1"/>
              <c:extLst>
                <c:ext xmlns:c15="http://schemas.microsoft.com/office/drawing/2012/chart" uri="{CE6537A1-D6FC-4f65-9D91-7224C49458BB}"/>
                <c:ext xmlns:c16="http://schemas.microsoft.com/office/drawing/2014/chart" uri="{C3380CC4-5D6E-409C-BE32-E72D297353CC}">
                  <c16:uniqueId val="{00000014-DE52-4A9A-8C1E-CCEDEF8D43AE}"/>
                </c:ext>
              </c:extLst>
            </c:dLbl>
            <c:dLbl>
              <c:idx val="2"/>
              <c:delete val="1"/>
              <c:extLst>
                <c:ext xmlns:c15="http://schemas.microsoft.com/office/drawing/2012/chart" uri="{CE6537A1-D6FC-4f65-9D91-7224C49458BB}"/>
                <c:ext xmlns:c16="http://schemas.microsoft.com/office/drawing/2014/chart" uri="{C3380CC4-5D6E-409C-BE32-E72D297353CC}">
                  <c16:uniqueId val="{00000015-DE52-4A9A-8C1E-CCEDEF8D43AE}"/>
                </c:ext>
              </c:extLst>
            </c:dLbl>
            <c:dLbl>
              <c:idx val="3"/>
              <c:delete val="1"/>
              <c:extLst>
                <c:ext xmlns:c15="http://schemas.microsoft.com/office/drawing/2012/chart" uri="{CE6537A1-D6FC-4f65-9D91-7224C49458BB}"/>
                <c:ext xmlns:c16="http://schemas.microsoft.com/office/drawing/2014/chart" uri="{C3380CC4-5D6E-409C-BE32-E72D297353CC}">
                  <c16:uniqueId val="{00000016-DE52-4A9A-8C1E-CCEDEF8D43AE}"/>
                </c:ext>
              </c:extLst>
            </c:dLbl>
            <c:dLbl>
              <c:idx val="4"/>
              <c:delete val="1"/>
              <c:extLst>
                <c:ext xmlns:c15="http://schemas.microsoft.com/office/drawing/2012/chart" uri="{CE6537A1-D6FC-4f65-9D91-7224C49458BB}"/>
                <c:ext xmlns:c16="http://schemas.microsoft.com/office/drawing/2014/chart" uri="{C3380CC4-5D6E-409C-BE32-E72D297353CC}">
                  <c16:uniqueId val="{00000017-DE52-4A9A-8C1E-CCEDEF8D43AE}"/>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{40747A93-5C77-462E-AAA0-BBED80094ED2}</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DE52-4A9A-8C1E-CCEDEF8D43AE}"/>
                </c:ext>
              </c:extLst>
            </c:dLbl>
            <c:dLbl>
              <c:idx val="6"/>
              <c:delete val="1"/>
              <c:extLst>
                <c:ext xmlns:c15="http://schemas.microsoft.com/office/drawing/2012/chart" uri="{CE6537A1-D6FC-4f65-9D91-7224C49458BB}"/>
                <c:ext xmlns:c16="http://schemas.microsoft.com/office/drawing/2014/chart" uri="{C3380CC4-5D6E-409C-BE32-E72D297353CC}">
                  <c16:uniqueId val="{00000019-DE52-4A9A-8C1E-CCEDEF8D43AE}"/>
                </c:ext>
              </c:extLst>
            </c:dLbl>
            <c:dLbl>
              <c:idx val="7"/>
              <c:delete val="1"/>
              <c:extLst>
                <c:ext xmlns:c15="http://schemas.microsoft.com/office/drawing/2012/chart" uri="{CE6537A1-D6FC-4f65-9D91-7224C49458BB}"/>
                <c:ext xmlns:c16="http://schemas.microsoft.com/office/drawing/2014/chart" uri="{C3380CC4-5D6E-409C-BE32-E72D297353CC}">
                  <c16:uniqueId val="{0000001A-DE52-4A9A-8C1E-CCEDEF8D43AE}"/>
                </c:ext>
              </c:extLst>
            </c:dLbl>
            <c:dLbl>
              <c:idx val="8"/>
              <c:delete val="1"/>
              <c:extLst>
                <c:ext xmlns:c15="http://schemas.microsoft.com/office/drawing/2012/chart" uri="{CE6537A1-D6FC-4f65-9D91-7224C49458BB}"/>
                <c:ext xmlns:c16="http://schemas.microsoft.com/office/drawing/2014/chart" uri="{C3380CC4-5D6E-409C-BE32-E72D297353CC}">
                  <c16:uniqueId val="{0000001B-DE52-4A9A-8C1E-CCEDEF8D43AE}"/>
                </c:ext>
              </c:extLst>
            </c:dLbl>
            <c:dLbl>
              <c:idx val="9"/>
              <c:delete val="1"/>
              <c:extLst>
                <c:ext xmlns:c15="http://schemas.microsoft.com/office/drawing/2012/chart" uri="{CE6537A1-D6FC-4f65-9D91-7224C49458BB}"/>
                <c:ext xmlns:c16="http://schemas.microsoft.com/office/drawing/2014/chart" uri="{C3380CC4-5D6E-409C-BE32-E72D297353CC}">
                  <c16:uniqueId val="{0000001C-DE52-4A9A-8C1E-CCEDEF8D43AE}"/>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{D38B8709-A967-4CBC-BDE7-DA4AB2E28DD1}</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DE52-4A9A-8C1E-CCEDEF8D43A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DE52-4A9A-8C1E-CCEDEF8D43AE}"/>
            </c:ext>
          </c:extLst>
        </c:ser>
        <c:dLbls>
          <c:showLegendKey val="0"/>
          <c:showVal val="0"/>
          <c:showCatName val="0"/>
          <c:showSerName val="0"/>
          <c:showPercent val="0"/>
          <c:showBubbleSize val="0"/>
        </c:dLbls>
        <c:axId val="331002584"/>
        <c:axId val="331010032"/>
      </c:scatterChart>
      <c:valAx>
        <c:axId val="331002584"/>
        <c:scaling>
          <c:orientation val="minMax"/>
          <c:max val="1.5"/>
          <c:min val="-1.5"/>
        </c:scaling>
        <c:delete val="1"/>
        <c:axPos val="b"/>
        <c:numFmt formatCode="General" sourceLinked="1"/>
        <c:majorTickMark val="out"/>
        <c:minorTickMark val="none"/>
        <c:tickLblPos val="none"/>
        <c:crossAx val="331010032"/>
        <c:crosses val="autoZero"/>
        <c:crossBetween val="midCat"/>
      </c:valAx>
      <c:valAx>
        <c:axId val="331010032"/>
        <c:scaling>
          <c:orientation val="minMax"/>
          <c:max val="1.5"/>
          <c:min val="-1.5"/>
        </c:scaling>
        <c:delete val="1"/>
        <c:axPos val="l"/>
        <c:numFmt formatCode="General" sourceLinked="1"/>
        <c:majorTickMark val="out"/>
        <c:minorTickMark val="none"/>
        <c:tickLblPos val="none"/>
        <c:crossAx val="331002584"/>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Gestão</a:t>
            </a:r>
            <a:r>
              <a:rPr lang="pt-BR" sz="1400" baseline="0"/>
              <a:t> - Governança</a:t>
            </a:r>
            <a:endParaRPr lang="pt-BR" sz="1400"/>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3F3C-4B11-865C-9E2B3363BCF8}"/>
              </c:ext>
            </c:extLst>
          </c:dPt>
          <c:val>
            <c:numRef>
              <c:f>'Graf. Consolidado'!$AQ$6</c:f>
              <c:numCache>
                <c:formatCode>General</c:formatCode>
                <c:ptCount val="1"/>
                <c:pt idx="0">
                  <c:v>10</c:v>
                </c:pt>
              </c:numCache>
            </c:numRef>
          </c:val>
          <c:extLst>
            <c:ext xmlns:c16="http://schemas.microsoft.com/office/drawing/2014/chart" uri="{C3380CC4-5D6E-409C-BE32-E72D297353CC}">
              <c16:uniqueId val="{00000003-3F3C-4B11-865C-9E2B3363BCF8}"/>
            </c:ext>
          </c:extLst>
        </c:ser>
        <c:ser>
          <c:idx val="1"/>
          <c:order val="1"/>
          <c:dPt>
            <c:idx val="0"/>
            <c:bubble3D val="0"/>
            <c:spPr>
              <a:gradFill flip="none" rotWithShape="1">
                <a:gsLst>
                  <a:gs pos="100000">
                    <a:srgbClr val="C00000"/>
                  </a:gs>
                  <a:gs pos="0">
                    <a:schemeClr val="accent3">
                      <a:lumMod val="75000"/>
                    </a:schemeClr>
                  </a:gs>
                  <a:gs pos="75000">
                    <a:schemeClr val="accent6"/>
                  </a:gs>
                </a:gsLst>
                <a:path path="circle">
                  <a:fillToRect l="100000" t="100000"/>
                </a:path>
                <a:tileRect r="-100000" b="-100000"/>
              </a:gradFill>
            </c:spPr>
            <c:extLst>
              <c:ext xmlns:c16="http://schemas.microsoft.com/office/drawing/2014/chart" uri="{C3380CC4-5D6E-409C-BE32-E72D297353CC}">
                <c16:uniqueId val="{00000005-3F3C-4B11-865C-9E2B3363BCF8}"/>
              </c:ext>
            </c:extLst>
          </c:dPt>
          <c:dPt>
            <c:idx val="1"/>
            <c:bubble3D val="0"/>
            <c:spPr>
              <a:noFill/>
            </c:spPr>
            <c:extLst>
              <c:ext xmlns:c16="http://schemas.microsoft.com/office/drawing/2014/chart" uri="{C3380CC4-5D6E-409C-BE32-E72D297353CC}">
                <c16:uniqueId val="{00000007-3F3C-4B11-865C-9E2B3363BCF8}"/>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3F3C-4B11-865C-9E2B3363BCF8}"/>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3F3C-4B11-865C-9E2B3363BCF8}"/>
              </c:ext>
            </c:extLst>
          </c:dPt>
          <c:dPt>
            <c:idx val="1"/>
            <c:bubble3D val="0"/>
            <c:spPr>
              <a:noFill/>
            </c:spPr>
            <c:extLst>
              <c:ext xmlns:c16="http://schemas.microsoft.com/office/drawing/2014/chart" uri="{C3380CC4-5D6E-409C-BE32-E72D297353CC}">
                <c16:uniqueId val="{0000000C-3F3C-4B11-865C-9E2B3363BCF8}"/>
              </c:ext>
            </c:extLst>
          </c:dPt>
          <c:val>
            <c:numRef>
              <c:f>'Graf. Consolidado'!$CE$6:$CE$7</c:f>
              <c:numCache>
                <c:formatCode>General</c:formatCode>
                <c:ptCount val="2"/>
                <c:pt idx="0">
                  <c:v>10</c:v>
                </c:pt>
                <c:pt idx="1">
                  <c:v>10</c:v>
                </c:pt>
              </c:numCache>
            </c:numRef>
          </c:val>
          <c:extLst>
            <c:ext xmlns:c16="http://schemas.microsoft.com/office/drawing/2014/chart" uri="{C3380CC4-5D6E-409C-BE32-E72D297353CC}">
              <c16:uniqueId val="{0000000D-3F3C-4B11-865C-9E2B3363BCF8}"/>
            </c:ext>
          </c:extLst>
        </c:ser>
        <c:ser>
          <c:idx val="3"/>
          <c:order val="3"/>
          <c:spPr>
            <a:noFill/>
          </c:spPr>
          <c:val>
            <c:numRef>
              <c:f>'Graf. Consolidado'!$CJ$6:$CJ$7</c:f>
              <c:numCache>
                <c:formatCode>General</c:formatCode>
                <c:ptCount val="2"/>
                <c:pt idx="0">
                  <c:v>10</c:v>
                </c:pt>
                <c:pt idx="1">
                  <c:v>10</c:v>
                </c:pt>
              </c:numCache>
            </c:numRef>
          </c:val>
          <c:extLst>
            <c:ext xmlns:c16="http://schemas.microsoft.com/office/drawing/2014/chart" uri="{C3380CC4-5D6E-409C-BE32-E72D297353CC}">
              <c16:uniqueId val="{00000010-3F3C-4B11-865C-9E2B3363BCF8}"/>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3F3C-4B11-865C-9E2B3363BCF8}"/>
              </c:ext>
            </c:extLst>
          </c:dPt>
          <c:xVal>
            <c:numRef>
              <c:f>'Graf. Consolidado'!$CN$12:$CN$13</c:f>
              <c:numCache>
                <c:formatCode>_(* #,##0.00_);_(* \(#,##0.00\);_(* "-"??_);_(@_)</c:formatCode>
                <c:ptCount val="2"/>
                <c:pt idx="0" formatCode="General">
                  <c:v>0</c:v>
                </c:pt>
                <c:pt idx="1">
                  <c:v>0</c:v>
                </c:pt>
              </c:numCache>
            </c:numRef>
          </c:xVal>
          <c:yVal>
            <c:numRef>
              <c:f>'Graf. Consolidado'!$CO$12:$CO$13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3F3C-4B11-865C-9E2B3363BCF8}"/>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{C4C23516-E24D-4C62-B463-E634F37E0915}</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3F3C-4B11-865C-9E2B3363BCF8}"/>
                </c:ext>
              </c:extLst>
            </c:dLbl>
            <c:dLbl>
              <c:idx val="1"/>
              <c:delete val="1"/>
              <c:extLst>
                <c:ext xmlns:c15="http://schemas.microsoft.com/office/drawing/2012/chart" uri="{CE6537A1-D6FC-4f65-9D91-7224C49458BB}"/>
                <c:ext xmlns:c16="http://schemas.microsoft.com/office/drawing/2014/chart" uri="{C3380CC4-5D6E-409C-BE32-E72D297353CC}">
                  <c16:uniqueId val="{00000014-3F3C-4B11-865C-9E2B3363BCF8}"/>
                </c:ext>
              </c:extLst>
            </c:dLbl>
            <c:dLbl>
              <c:idx val="2"/>
              <c:delete val="1"/>
              <c:extLst>
                <c:ext xmlns:c15="http://schemas.microsoft.com/office/drawing/2012/chart" uri="{CE6537A1-D6FC-4f65-9D91-7224C49458BB}"/>
                <c:ext xmlns:c16="http://schemas.microsoft.com/office/drawing/2014/chart" uri="{C3380CC4-5D6E-409C-BE32-E72D297353CC}">
                  <c16:uniqueId val="{00000015-3F3C-4B11-865C-9E2B3363BCF8}"/>
                </c:ext>
              </c:extLst>
            </c:dLbl>
            <c:dLbl>
              <c:idx val="3"/>
              <c:delete val="1"/>
              <c:extLst>
                <c:ext xmlns:c15="http://schemas.microsoft.com/office/drawing/2012/chart" uri="{CE6537A1-D6FC-4f65-9D91-7224C49458BB}"/>
                <c:ext xmlns:c16="http://schemas.microsoft.com/office/drawing/2014/chart" uri="{C3380CC4-5D6E-409C-BE32-E72D297353CC}">
                  <c16:uniqueId val="{00000016-3F3C-4B11-865C-9E2B3363BCF8}"/>
                </c:ext>
              </c:extLst>
            </c:dLbl>
            <c:dLbl>
              <c:idx val="4"/>
              <c:delete val="1"/>
              <c:extLst>
                <c:ext xmlns:c15="http://schemas.microsoft.com/office/drawing/2012/chart" uri="{CE6537A1-D6FC-4f65-9D91-7224C49458BB}"/>
                <c:ext xmlns:c16="http://schemas.microsoft.com/office/drawing/2014/chart" uri="{C3380CC4-5D6E-409C-BE32-E72D297353CC}">
                  <c16:uniqueId val="{00000017-3F3C-4B11-865C-9E2B3363BCF8}"/>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{FD4EC84E-D863-4D78-BA5B-43CAAF96F508}</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3F3C-4B11-865C-9E2B3363BCF8}"/>
                </c:ext>
              </c:extLst>
            </c:dLbl>
            <c:dLbl>
              <c:idx val="6"/>
              <c:delete val="1"/>
              <c:extLst>
                <c:ext xmlns:c15="http://schemas.microsoft.com/office/drawing/2012/chart" uri="{CE6537A1-D6FC-4f65-9D91-7224C49458BB}"/>
                <c:ext xmlns:c16="http://schemas.microsoft.com/office/drawing/2014/chart" uri="{C3380CC4-5D6E-409C-BE32-E72D297353CC}">
                  <c16:uniqueId val="{00000019-3F3C-4B11-865C-9E2B3363BCF8}"/>
                </c:ext>
              </c:extLst>
            </c:dLbl>
            <c:dLbl>
              <c:idx val="7"/>
              <c:delete val="1"/>
              <c:extLst>
                <c:ext xmlns:c15="http://schemas.microsoft.com/office/drawing/2012/chart" uri="{CE6537A1-D6FC-4f65-9D91-7224C49458BB}"/>
                <c:ext xmlns:c16="http://schemas.microsoft.com/office/drawing/2014/chart" uri="{C3380CC4-5D6E-409C-BE32-E72D297353CC}">
                  <c16:uniqueId val="{0000001A-3F3C-4B11-865C-9E2B3363BCF8}"/>
                </c:ext>
              </c:extLst>
            </c:dLbl>
            <c:dLbl>
              <c:idx val="8"/>
              <c:delete val="1"/>
              <c:extLst>
                <c:ext xmlns:c15="http://schemas.microsoft.com/office/drawing/2012/chart" uri="{CE6537A1-D6FC-4f65-9D91-7224C49458BB}"/>
                <c:ext xmlns:c16="http://schemas.microsoft.com/office/drawing/2014/chart" uri="{C3380CC4-5D6E-409C-BE32-E72D297353CC}">
                  <c16:uniqueId val="{0000001B-3F3C-4B11-865C-9E2B3363BCF8}"/>
                </c:ext>
              </c:extLst>
            </c:dLbl>
            <c:dLbl>
              <c:idx val="9"/>
              <c:delete val="1"/>
              <c:extLst>
                <c:ext xmlns:c15="http://schemas.microsoft.com/office/drawing/2012/chart" uri="{CE6537A1-D6FC-4f65-9D91-7224C49458BB}"/>
                <c:ext xmlns:c16="http://schemas.microsoft.com/office/drawing/2014/chart" uri="{C3380CC4-5D6E-409C-BE32-E72D297353CC}">
                  <c16:uniqueId val="{0000001C-3F3C-4B11-865C-9E2B3363BCF8}"/>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{284DD8F0-9CA0-47EF-8D19-6F6425E31D18}</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3F3C-4B11-865C-9E2B3363BCF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3F3C-4B11-865C-9E2B3363BCF8}"/>
            </c:ext>
          </c:extLst>
        </c:ser>
        <c:dLbls>
          <c:showLegendKey val="0"/>
          <c:showVal val="0"/>
          <c:showCatName val="0"/>
          <c:showSerName val="0"/>
          <c:showPercent val="0"/>
          <c:showBubbleSize val="0"/>
        </c:dLbls>
        <c:axId val="331011208"/>
        <c:axId val="331004936"/>
      </c:scatterChart>
      <c:valAx>
        <c:axId val="331011208"/>
        <c:scaling>
          <c:orientation val="minMax"/>
          <c:max val="1.5"/>
          <c:min val="-1.5"/>
        </c:scaling>
        <c:delete val="1"/>
        <c:axPos val="b"/>
        <c:numFmt formatCode="General" sourceLinked="1"/>
        <c:majorTickMark val="out"/>
        <c:minorTickMark val="none"/>
        <c:tickLblPos val="none"/>
        <c:crossAx val="331004936"/>
        <c:crosses val="autoZero"/>
        <c:crossBetween val="midCat"/>
      </c:valAx>
      <c:valAx>
        <c:axId val="331004936"/>
        <c:scaling>
          <c:orientation val="minMax"/>
          <c:max val="1.5"/>
          <c:min val="-1.5"/>
        </c:scaling>
        <c:delete val="1"/>
        <c:axPos val="l"/>
        <c:numFmt formatCode="General" sourceLinked="1"/>
        <c:majorTickMark val="out"/>
        <c:minorTickMark val="none"/>
        <c:tickLblPos val="none"/>
        <c:crossAx val="331011208"/>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Gestão</a:t>
            </a:r>
            <a:r>
              <a:rPr lang="pt-BR" sz="1400" baseline="0"/>
              <a:t> - Memorial</a:t>
            </a:r>
            <a:endParaRPr lang="pt-BR" sz="1400"/>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1589-4E33-BB96-A0D9497AA855}"/>
              </c:ext>
            </c:extLst>
          </c:dPt>
          <c:val>
            <c:numRef>
              <c:f>'Graf. Consolidado'!$AQ$6</c:f>
              <c:numCache>
                <c:formatCode>General</c:formatCode>
                <c:ptCount val="1"/>
                <c:pt idx="0">
                  <c:v>10</c:v>
                </c:pt>
              </c:numCache>
            </c:numRef>
          </c:val>
          <c:extLst>
            <c:ext xmlns:c16="http://schemas.microsoft.com/office/drawing/2014/chart" uri="{C3380CC4-5D6E-409C-BE32-E72D297353CC}">
              <c16:uniqueId val="{00000003-1589-4E33-BB96-A0D9497AA855}"/>
            </c:ext>
          </c:extLst>
        </c:ser>
        <c:ser>
          <c:idx val="1"/>
          <c:order val="1"/>
          <c:dPt>
            <c:idx val="0"/>
            <c:bubble3D val="0"/>
            <c:spPr>
              <a:gradFill flip="none" rotWithShape="1">
                <a:gsLst>
                  <a:gs pos="100000">
                    <a:srgbClr val="C00000"/>
                  </a:gs>
                  <a:gs pos="0">
                    <a:schemeClr val="accent3">
                      <a:lumMod val="75000"/>
                    </a:schemeClr>
                  </a:gs>
                  <a:gs pos="75000">
                    <a:schemeClr val="accent6"/>
                  </a:gs>
                </a:gsLst>
                <a:path path="circle">
                  <a:fillToRect l="100000" t="100000"/>
                </a:path>
                <a:tileRect r="-100000" b="-100000"/>
              </a:gradFill>
            </c:spPr>
            <c:extLst>
              <c:ext xmlns:c16="http://schemas.microsoft.com/office/drawing/2014/chart" uri="{C3380CC4-5D6E-409C-BE32-E72D297353CC}">
                <c16:uniqueId val="{00000005-1589-4E33-BB96-A0D9497AA855}"/>
              </c:ext>
            </c:extLst>
          </c:dPt>
          <c:dPt>
            <c:idx val="1"/>
            <c:bubble3D val="0"/>
            <c:spPr>
              <a:noFill/>
            </c:spPr>
            <c:extLst>
              <c:ext xmlns:c16="http://schemas.microsoft.com/office/drawing/2014/chart" uri="{C3380CC4-5D6E-409C-BE32-E72D297353CC}">
                <c16:uniqueId val="{00000007-1589-4E33-BB96-A0D9497AA855}"/>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1589-4E33-BB96-A0D9497AA855}"/>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1589-4E33-BB96-A0D9497AA855}"/>
              </c:ext>
            </c:extLst>
          </c:dPt>
          <c:dPt>
            <c:idx val="1"/>
            <c:bubble3D val="0"/>
            <c:spPr>
              <a:noFill/>
            </c:spPr>
            <c:extLst>
              <c:ext xmlns:c16="http://schemas.microsoft.com/office/drawing/2014/chart" uri="{C3380CC4-5D6E-409C-BE32-E72D297353CC}">
                <c16:uniqueId val="{0000000C-1589-4E33-BB96-A0D9497AA855}"/>
              </c:ext>
            </c:extLst>
          </c:dPt>
          <c:val>
            <c:numRef>
              <c:f>'Graf. Consolidado'!$CE$6:$CE$7</c:f>
              <c:numCache>
                <c:formatCode>General</c:formatCode>
                <c:ptCount val="2"/>
                <c:pt idx="0">
                  <c:v>10</c:v>
                </c:pt>
                <c:pt idx="1">
                  <c:v>10</c:v>
                </c:pt>
              </c:numCache>
            </c:numRef>
          </c:val>
          <c:extLst>
            <c:ext xmlns:c16="http://schemas.microsoft.com/office/drawing/2014/chart" uri="{C3380CC4-5D6E-409C-BE32-E72D297353CC}">
              <c16:uniqueId val="{0000000D-1589-4E33-BB96-A0D9497AA855}"/>
            </c:ext>
          </c:extLst>
        </c:ser>
        <c:ser>
          <c:idx val="3"/>
          <c:order val="3"/>
          <c:spPr>
            <a:noFill/>
          </c:spPr>
          <c:val>
            <c:numRef>
              <c:f>'Graf. Consolidado'!$CJ$6:$CJ$7</c:f>
              <c:numCache>
                <c:formatCode>General</c:formatCode>
                <c:ptCount val="2"/>
                <c:pt idx="0">
                  <c:v>10</c:v>
                </c:pt>
                <c:pt idx="1">
                  <c:v>10</c:v>
                </c:pt>
              </c:numCache>
            </c:numRef>
          </c:val>
          <c:extLst>
            <c:ext xmlns:c16="http://schemas.microsoft.com/office/drawing/2014/chart" uri="{C3380CC4-5D6E-409C-BE32-E72D297353CC}">
              <c16:uniqueId val="{00000010-1589-4E33-BB96-A0D9497AA855}"/>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1589-4E33-BB96-A0D9497AA855}"/>
              </c:ext>
            </c:extLst>
          </c:dPt>
          <c:xVal>
            <c:numRef>
              <c:f>'Graf. Consolidado'!$CS$12:$CS$13</c:f>
              <c:numCache>
                <c:formatCode>_(* #,##0.00_);_(* \(#,##0.00\);_(* "-"??_);_(@_)</c:formatCode>
                <c:ptCount val="2"/>
                <c:pt idx="0" formatCode="General">
                  <c:v>0</c:v>
                </c:pt>
                <c:pt idx="1">
                  <c:v>0</c:v>
                </c:pt>
              </c:numCache>
            </c:numRef>
          </c:xVal>
          <c:yVal>
            <c:numRef>
              <c:f>'Graf. Consolidado'!$CT$12:$CT$13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1589-4E33-BB96-A0D9497AA855}"/>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{C8304ED3-4861-4288-948D-04944E559964}</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1589-4E33-BB96-A0D9497AA855}"/>
                </c:ext>
              </c:extLst>
            </c:dLbl>
            <c:dLbl>
              <c:idx val="1"/>
              <c:delete val="1"/>
              <c:extLst>
                <c:ext xmlns:c15="http://schemas.microsoft.com/office/drawing/2012/chart" uri="{CE6537A1-D6FC-4f65-9D91-7224C49458BB}"/>
                <c:ext xmlns:c16="http://schemas.microsoft.com/office/drawing/2014/chart" uri="{C3380CC4-5D6E-409C-BE32-E72D297353CC}">
                  <c16:uniqueId val="{00000014-1589-4E33-BB96-A0D9497AA855}"/>
                </c:ext>
              </c:extLst>
            </c:dLbl>
            <c:dLbl>
              <c:idx val="2"/>
              <c:delete val="1"/>
              <c:extLst>
                <c:ext xmlns:c15="http://schemas.microsoft.com/office/drawing/2012/chart" uri="{CE6537A1-D6FC-4f65-9D91-7224C49458BB}"/>
                <c:ext xmlns:c16="http://schemas.microsoft.com/office/drawing/2014/chart" uri="{C3380CC4-5D6E-409C-BE32-E72D297353CC}">
                  <c16:uniqueId val="{00000015-1589-4E33-BB96-A0D9497AA855}"/>
                </c:ext>
              </c:extLst>
            </c:dLbl>
            <c:dLbl>
              <c:idx val="3"/>
              <c:delete val="1"/>
              <c:extLst>
                <c:ext xmlns:c15="http://schemas.microsoft.com/office/drawing/2012/chart" uri="{CE6537A1-D6FC-4f65-9D91-7224C49458BB}"/>
                <c:ext xmlns:c16="http://schemas.microsoft.com/office/drawing/2014/chart" uri="{C3380CC4-5D6E-409C-BE32-E72D297353CC}">
                  <c16:uniqueId val="{00000016-1589-4E33-BB96-A0D9497AA855}"/>
                </c:ext>
              </c:extLst>
            </c:dLbl>
            <c:dLbl>
              <c:idx val="4"/>
              <c:delete val="1"/>
              <c:extLst>
                <c:ext xmlns:c15="http://schemas.microsoft.com/office/drawing/2012/chart" uri="{CE6537A1-D6FC-4f65-9D91-7224C49458BB}"/>
                <c:ext xmlns:c16="http://schemas.microsoft.com/office/drawing/2014/chart" uri="{C3380CC4-5D6E-409C-BE32-E72D297353CC}">
                  <c16:uniqueId val="{00000017-1589-4E33-BB96-A0D9497AA855}"/>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{719D190B-7002-4F78-965D-B2B8A3331F97}</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1589-4E33-BB96-A0D9497AA855}"/>
                </c:ext>
              </c:extLst>
            </c:dLbl>
            <c:dLbl>
              <c:idx val="6"/>
              <c:delete val="1"/>
              <c:extLst>
                <c:ext xmlns:c15="http://schemas.microsoft.com/office/drawing/2012/chart" uri="{CE6537A1-D6FC-4f65-9D91-7224C49458BB}"/>
                <c:ext xmlns:c16="http://schemas.microsoft.com/office/drawing/2014/chart" uri="{C3380CC4-5D6E-409C-BE32-E72D297353CC}">
                  <c16:uniqueId val="{00000019-1589-4E33-BB96-A0D9497AA855}"/>
                </c:ext>
              </c:extLst>
            </c:dLbl>
            <c:dLbl>
              <c:idx val="7"/>
              <c:delete val="1"/>
              <c:extLst>
                <c:ext xmlns:c15="http://schemas.microsoft.com/office/drawing/2012/chart" uri="{CE6537A1-D6FC-4f65-9D91-7224C49458BB}"/>
                <c:ext xmlns:c16="http://schemas.microsoft.com/office/drawing/2014/chart" uri="{C3380CC4-5D6E-409C-BE32-E72D297353CC}">
                  <c16:uniqueId val="{0000001A-1589-4E33-BB96-A0D9497AA855}"/>
                </c:ext>
              </c:extLst>
            </c:dLbl>
            <c:dLbl>
              <c:idx val="8"/>
              <c:delete val="1"/>
              <c:extLst>
                <c:ext xmlns:c15="http://schemas.microsoft.com/office/drawing/2012/chart" uri="{CE6537A1-D6FC-4f65-9D91-7224C49458BB}"/>
                <c:ext xmlns:c16="http://schemas.microsoft.com/office/drawing/2014/chart" uri="{C3380CC4-5D6E-409C-BE32-E72D297353CC}">
                  <c16:uniqueId val="{0000001B-1589-4E33-BB96-A0D9497AA855}"/>
                </c:ext>
              </c:extLst>
            </c:dLbl>
            <c:dLbl>
              <c:idx val="9"/>
              <c:delete val="1"/>
              <c:extLst>
                <c:ext xmlns:c15="http://schemas.microsoft.com/office/drawing/2012/chart" uri="{CE6537A1-D6FC-4f65-9D91-7224C49458BB}"/>
                <c:ext xmlns:c16="http://schemas.microsoft.com/office/drawing/2014/chart" uri="{C3380CC4-5D6E-409C-BE32-E72D297353CC}">
                  <c16:uniqueId val="{0000001C-1589-4E33-BB96-A0D9497AA855}"/>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{7C922934-5242-4172-B7E1-B5C4C40C641C}</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1589-4E33-BB96-A0D9497AA85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1589-4E33-BB96-A0D9497AA855}"/>
            </c:ext>
          </c:extLst>
        </c:ser>
        <c:dLbls>
          <c:showLegendKey val="0"/>
          <c:showVal val="0"/>
          <c:showCatName val="0"/>
          <c:showSerName val="0"/>
          <c:showPercent val="0"/>
          <c:showBubbleSize val="0"/>
        </c:dLbls>
        <c:axId val="331003760"/>
        <c:axId val="331011992"/>
      </c:scatterChart>
      <c:valAx>
        <c:axId val="331003760"/>
        <c:scaling>
          <c:orientation val="minMax"/>
          <c:max val="1.5"/>
          <c:min val="-1.5"/>
        </c:scaling>
        <c:delete val="1"/>
        <c:axPos val="b"/>
        <c:numFmt formatCode="General" sourceLinked="1"/>
        <c:majorTickMark val="out"/>
        <c:minorTickMark val="none"/>
        <c:tickLblPos val="none"/>
        <c:crossAx val="331011992"/>
        <c:crosses val="autoZero"/>
        <c:crossBetween val="midCat"/>
      </c:valAx>
      <c:valAx>
        <c:axId val="331011992"/>
        <c:scaling>
          <c:orientation val="minMax"/>
          <c:max val="1.5"/>
          <c:min val="-1.5"/>
        </c:scaling>
        <c:delete val="1"/>
        <c:axPos val="l"/>
        <c:numFmt formatCode="General" sourceLinked="1"/>
        <c:majorTickMark val="out"/>
        <c:minorTickMark val="none"/>
        <c:tickLblPos val="none"/>
        <c:crossAx val="331003760"/>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Gestão</a:t>
            </a:r>
            <a:r>
              <a:rPr lang="pt-BR" sz="1400" baseline="0"/>
              <a:t> - Comunicação</a:t>
            </a:r>
            <a:endParaRPr lang="pt-BR" sz="1400"/>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FAF3-4F97-BBAC-0D7D65FB3097}"/>
              </c:ext>
            </c:extLst>
          </c:dPt>
          <c:val>
            <c:numRef>
              <c:f>'Graf. Consolidado'!$AQ$6</c:f>
              <c:numCache>
                <c:formatCode>General</c:formatCode>
                <c:ptCount val="1"/>
                <c:pt idx="0">
                  <c:v>10</c:v>
                </c:pt>
              </c:numCache>
            </c:numRef>
          </c:val>
          <c:extLst>
            <c:ext xmlns:c16="http://schemas.microsoft.com/office/drawing/2014/chart" uri="{C3380CC4-5D6E-409C-BE32-E72D297353CC}">
              <c16:uniqueId val="{00000003-FAF3-4F97-BBAC-0D7D65FB3097}"/>
            </c:ext>
          </c:extLst>
        </c:ser>
        <c:ser>
          <c:idx val="1"/>
          <c:order val="1"/>
          <c:dPt>
            <c:idx val="0"/>
            <c:bubble3D val="0"/>
            <c:spPr>
              <a:gradFill flip="none" rotWithShape="1">
                <a:gsLst>
                  <a:gs pos="100000">
                    <a:srgbClr val="C00000"/>
                  </a:gs>
                  <a:gs pos="0">
                    <a:schemeClr val="accent3">
                      <a:lumMod val="75000"/>
                    </a:schemeClr>
                  </a:gs>
                  <a:gs pos="75000">
                    <a:schemeClr val="accent6"/>
                  </a:gs>
                </a:gsLst>
                <a:path path="circle">
                  <a:fillToRect l="100000" t="100000"/>
                </a:path>
                <a:tileRect r="-100000" b="-100000"/>
              </a:gradFill>
            </c:spPr>
            <c:extLst>
              <c:ext xmlns:c16="http://schemas.microsoft.com/office/drawing/2014/chart" uri="{C3380CC4-5D6E-409C-BE32-E72D297353CC}">
                <c16:uniqueId val="{00000005-FAF3-4F97-BBAC-0D7D65FB3097}"/>
              </c:ext>
            </c:extLst>
          </c:dPt>
          <c:dPt>
            <c:idx val="1"/>
            <c:bubble3D val="0"/>
            <c:spPr>
              <a:noFill/>
            </c:spPr>
            <c:extLst>
              <c:ext xmlns:c16="http://schemas.microsoft.com/office/drawing/2014/chart" uri="{C3380CC4-5D6E-409C-BE32-E72D297353CC}">
                <c16:uniqueId val="{00000007-FAF3-4F97-BBAC-0D7D65FB3097}"/>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FAF3-4F97-BBAC-0D7D65FB3097}"/>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FAF3-4F97-BBAC-0D7D65FB3097}"/>
              </c:ext>
            </c:extLst>
          </c:dPt>
          <c:dPt>
            <c:idx val="1"/>
            <c:bubble3D val="0"/>
            <c:spPr>
              <a:noFill/>
            </c:spPr>
            <c:extLst>
              <c:ext xmlns:c16="http://schemas.microsoft.com/office/drawing/2014/chart" uri="{C3380CC4-5D6E-409C-BE32-E72D297353CC}">
                <c16:uniqueId val="{0000000C-FAF3-4F97-BBAC-0D7D65FB3097}"/>
              </c:ext>
            </c:extLst>
          </c:dPt>
          <c:val>
            <c:numRef>
              <c:f>'Graf. Consolidado'!$CE$6:$CE$7</c:f>
              <c:numCache>
                <c:formatCode>General</c:formatCode>
                <c:ptCount val="2"/>
                <c:pt idx="0">
                  <c:v>10</c:v>
                </c:pt>
                <c:pt idx="1">
                  <c:v>10</c:v>
                </c:pt>
              </c:numCache>
            </c:numRef>
          </c:val>
          <c:extLst>
            <c:ext xmlns:c16="http://schemas.microsoft.com/office/drawing/2014/chart" uri="{C3380CC4-5D6E-409C-BE32-E72D297353CC}">
              <c16:uniqueId val="{0000000D-FAF3-4F97-BBAC-0D7D65FB3097}"/>
            </c:ext>
          </c:extLst>
        </c:ser>
        <c:ser>
          <c:idx val="3"/>
          <c:order val="3"/>
          <c:spPr>
            <a:noFill/>
          </c:spPr>
          <c:val>
            <c:numRef>
              <c:f>'Graf. Consolidado'!$CJ$6:$CJ$7</c:f>
              <c:numCache>
                <c:formatCode>General</c:formatCode>
                <c:ptCount val="2"/>
                <c:pt idx="0">
                  <c:v>10</c:v>
                </c:pt>
                <c:pt idx="1">
                  <c:v>10</c:v>
                </c:pt>
              </c:numCache>
            </c:numRef>
          </c:val>
          <c:extLst>
            <c:ext xmlns:c16="http://schemas.microsoft.com/office/drawing/2014/chart" uri="{C3380CC4-5D6E-409C-BE32-E72D297353CC}">
              <c16:uniqueId val="{00000010-FAF3-4F97-BBAC-0D7D65FB3097}"/>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FAF3-4F97-BBAC-0D7D65FB3097}"/>
              </c:ext>
            </c:extLst>
          </c:dPt>
          <c:xVal>
            <c:numRef>
              <c:f>'Graf. Consolidado'!$CX$12:$CX$13</c:f>
              <c:numCache>
                <c:formatCode>_(* #,##0.00_);_(* \(#,##0.00\);_(* "-"??_);_(@_)</c:formatCode>
                <c:ptCount val="2"/>
                <c:pt idx="0" formatCode="General">
                  <c:v>0</c:v>
                </c:pt>
                <c:pt idx="1">
                  <c:v>0</c:v>
                </c:pt>
              </c:numCache>
            </c:numRef>
          </c:xVal>
          <c:yVal>
            <c:numRef>
              <c:f>'Graf. Consolidado'!$CY$12:$CY$13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FAF3-4F97-BBAC-0D7D65FB3097}"/>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{8F0B7288-8B3B-4FBA-AC7C-8ACD2BAD1C27}</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FAF3-4F97-BBAC-0D7D65FB3097}"/>
                </c:ext>
              </c:extLst>
            </c:dLbl>
            <c:dLbl>
              <c:idx val="1"/>
              <c:delete val="1"/>
              <c:extLst>
                <c:ext xmlns:c15="http://schemas.microsoft.com/office/drawing/2012/chart" uri="{CE6537A1-D6FC-4f65-9D91-7224C49458BB}"/>
                <c:ext xmlns:c16="http://schemas.microsoft.com/office/drawing/2014/chart" uri="{C3380CC4-5D6E-409C-BE32-E72D297353CC}">
                  <c16:uniqueId val="{00000014-FAF3-4F97-BBAC-0D7D65FB3097}"/>
                </c:ext>
              </c:extLst>
            </c:dLbl>
            <c:dLbl>
              <c:idx val="2"/>
              <c:delete val="1"/>
              <c:extLst>
                <c:ext xmlns:c15="http://schemas.microsoft.com/office/drawing/2012/chart" uri="{CE6537A1-D6FC-4f65-9D91-7224C49458BB}"/>
                <c:ext xmlns:c16="http://schemas.microsoft.com/office/drawing/2014/chart" uri="{C3380CC4-5D6E-409C-BE32-E72D297353CC}">
                  <c16:uniqueId val="{00000015-FAF3-4F97-BBAC-0D7D65FB3097}"/>
                </c:ext>
              </c:extLst>
            </c:dLbl>
            <c:dLbl>
              <c:idx val="3"/>
              <c:delete val="1"/>
              <c:extLst>
                <c:ext xmlns:c15="http://schemas.microsoft.com/office/drawing/2012/chart" uri="{CE6537A1-D6FC-4f65-9D91-7224C49458BB}"/>
                <c:ext xmlns:c16="http://schemas.microsoft.com/office/drawing/2014/chart" uri="{C3380CC4-5D6E-409C-BE32-E72D297353CC}">
                  <c16:uniqueId val="{00000016-FAF3-4F97-BBAC-0D7D65FB3097}"/>
                </c:ext>
              </c:extLst>
            </c:dLbl>
            <c:dLbl>
              <c:idx val="4"/>
              <c:delete val="1"/>
              <c:extLst>
                <c:ext xmlns:c15="http://schemas.microsoft.com/office/drawing/2012/chart" uri="{CE6537A1-D6FC-4f65-9D91-7224C49458BB}"/>
                <c:ext xmlns:c16="http://schemas.microsoft.com/office/drawing/2014/chart" uri="{C3380CC4-5D6E-409C-BE32-E72D297353CC}">
                  <c16:uniqueId val="{00000017-FAF3-4F97-BBAC-0D7D65FB3097}"/>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{59D459E9-839C-4F03-8F58-292BF9B7AF84}</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FAF3-4F97-BBAC-0D7D65FB3097}"/>
                </c:ext>
              </c:extLst>
            </c:dLbl>
            <c:dLbl>
              <c:idx val="6"/>
              <c:delete val="1"/>
              <c:extLst>
                <c:ext xmlns:c15="http://schemas.microsoft.com/office/drawing/2012/chart" uri="{CE6537A1-D6FC-4f65-9D91-7224C49458BB}"/>
                <c:ext xmlns:c16="http://schemas.microsoft.com/office/drawing/2014/chart" uri="{C3380CC4-5D6E-409C-BE32-E72D297353CC}">
                  <c16:uniqueId val="{00000019-FAF3-4F97-BBAC-0D7D65FB3097}"/>
                </c:ext>
              </c:extLst>
            </c:dLbl>
            <c:dLbl>
              <c:idx val="7"/>
              <c:delete val="1"/>
              <c:extLst>
                <c:ext xmlns:c15="http://schemas.microsoft.com/office/drawing/2012/chart" uri="{CE6537A1-D6FC-4f65-9D91-7224C49458BB}"/>
                <c:ext xmlns:c16="http://schemas.microsoft.com/office/drawing/2014/chart" uri="{C3380CC4-5D6E-409C-BE32-E72D297353CC}">
                  <c16:uniqueId val="{0000001A-FAF3-4F97-BBAC-0D7D65FB3097}"/>
                </c:ext>
              </c:extLst>
            </c:dLbl>
            <c:dLbl>
              <c:idx val="8"/>
              <c:delete val="1"/>
              <c:extLst>
                <c:ext xmlns:c15="http://schemas.microsoft.com/office/drawing/2012/chart" uri="{CE6537A1-D6FC-4f65-9D91-7224C49458BB}"/>
                <c:ext xmlns:c16="http://schemas.microsoft.com/office/drawing/2014/chart" uri="{C3380CC4-5D6E-409C-BE32-E72D297353CC}">
                  <c16:uniqueId val="{0000001B-FAF3-4F97-BBAC-0D7D65FB3097}"/>
                </c:ext>
              </c:extLst>
            </c:dLbl>
            <c:dLbl>
              <c:idx val="9"/>
              <c:delete val="1"/>
              <c:extLst>
                <c:ext xmlns:c15="http://schemas.microsoft.com/office/drawing/2012/chart" uri="{CE6537A1-D6FC-4f65-9D91-7224C49458BB}"/>
                <c:ext xmlns:c16="http://schemas.microsoft.com/office/drawing/2014/chart" uri="{C3380CC4-5D6E-409C-BE32-E72D297353CC}">
                  <c16:uniqueId val="{0000001C-FAF3-4F97-BBAC-0D7D65FB3097}"/>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{F2E64C67-F9D8-4548-9E96-DF9CFA23A6B7}</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FAF3-4F97-BBAC-0D7D65FB309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FAF3-4F97-BBAC-0D7D65FB3097}"/>
            </c:ext>
          </c:extLst>
        </c:ser>
        <c:dLbls>
          <c:showLegendKey val="0"/>
          <c:showVal val="0"/>
          <c:showCatName val="0"/>
          <c:showSerName val="0"/>
          <c:showPercent val="0"/>
          <c:showBubbleSize val="0"/>
        </c:dLbls>
        <c:axId val="331004152"/>
        <c:axId val="331006112"/>
      </c:scatterChart>
      <c:valAx>
        <c:axId val="331004152"/>
        <c:scaling>
          <c:orientation val="minMax"/>
          <c:max val="1.5"/>
          <c:min val="-1.5"/>
        </c:scaling>
        <c:delete val="1"/>
        <c:axPos val="b"/>
        <c:numFmt formatCode="General" sourceLinked="1"/>
        <c:majorTickMark val="out"/>
        <c:minorTickMark val="none"/>
        <c:tickLblPos val="none"/>
        <c:crossAx val="331006112"/>
        <c:crosses val="autoZero"/>
        <c:crossBetween val="midCat"/>
      </c:valAx>
      <c:valAx>
        <c:axId val="331006112"/>
        <c:scaling>
          <c:orientation val="minMax"/>
          <c:max val="1.5"/>
          <c:min val="-1.5"/>
        </c:scaling>
        <c:delete val="1"/>
        <c:axPos val="l"/>
        <c:numFmt formatCode="General" sourceLinked="1"/>
        <c:majorTickMark val="out"/>
        <c:minorTickMark val="none"/>
        <c:tickLblPos val="none"/>
        <c:crossAx val="331004152"/>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pt-BR" sz="1400"/>
              <a:t>Ações Realizadas PDI 2018-2022 Gestão</a:t>
            </a:r>
            <a:r>
              <a:rPr lang="pt-BR" sz="1400" baseline="0"/>
              <a:t> - UFC Infra</a:t>
            </a:r>
            <a:endParaRPr lang="pt-BR" sz="1400"/>
          </a:p>
        </c:rich>
      </c:tx>
      <c:layout>
        <c:manualLayout>
          <c:xMode val="edge"/>
          <c:yMode val="edge"/>
          <c:x val="0.12244897959183668"/>
          <c:y val="1.981287493655726E-2"/>
        </c:manualLayout>
      </c:layout>
      <c:overlay val="0"/>
    </c:title>
    <c:autoTitleDeleted val="0"/>
    <c:plotArea>
      <c:layout>
        <c:manualLayout>
          <c:layoutTarget val="inner"/>
          <c:xMode val="edge"/>
          <c:yMode val="edge"/>
          <c:x val="0.27870094809577378"/>
          <c:y val="0.29284365197567197"/>
          <c:w val="0.43704194118592332"/>
          <c:h val="0.70715634802432858"/>
        </c:manualLayout>
      </c:layout>
      <c:doughnutChart>
        <c:varyColors val="1"/>
        <c:ser>
          <c:idx val="0"/>
          <c:order val="0"/>
          <c:tx>
            <c:strRef>
              <c:f>'Graf. Consolidado'!$AQ$5</c:f>
              <c:strCache>
                <c:ptCount val="1"/>
                <c:pt idx="0">
                  <c:v>Vazio</c:v>
                </c:pt>
              </c:strCache>
            </c:strRef>
          </c:tx>
          <c:spPr>
            <a:gradFill>
              <a:gsLst>
                <a:gs pos="59000">
                  <a:schemeClr val="bg1">
                    <a:lumMod val="85000"/>
                  </a:schemeClr>
                </a:gs>
                <a:gs pos="74000">
                  <a:schemeClr val="tx1"/>
                </a:gs>
                <a:gs pos="66000">
                  <a:schemeClr val="bg1"/>
                </a:gs>
              </a:gsLst>
              <a:path path="circle">
                <a:fillToRect l="50000" t="50000" r="50000" b="50000"/>
              </a:path>
            </a:gradFill>
          </c:spPr>
          <c:dPt>
            <c:idx val="0"/>
            <c:bubble3D val="0"/>
            <c:spPr>
              <a:gradFill flip="none" rotWithShape="1">
                <a:gsLst>
                  <a:gs pos="59000">
                    <a:schemeClr val="bg1">
                      <a:lumMod val="85000"/>
                    </a:schemeClr>
                  </a:gs>
                  <a:gs pos="74000">
                    <a:schemeClr val="tx1"/>
                  </a:gs>
                  <a:gs pos="66000">
                    <a:schemeClr val="bg1"/>
                  </a:gs>
                </a:gsLst>
                <a:path path="circle">
                  <a:fillToRect l="50000" t="50000" r="50000" b="50000"/>
                </a:path>
                <a:tileRect/>
              </a:gradFill>
            </c:spPr>
            <c:extLst>
              <c:ext xmlns:c16="http://schemas.microsoft.com/office/drawing/2014/chart" uri="{C3380CC4-5D6E-409C-BE32-E72D297353CC}">
                <c16:uniqueId val="{00000001-D55C-4EFD-AE87-74BC133E6764}"/>
              </c:ext>
            </c:extLst>
          </c:dPt>
          <c:val>
            <c:numRef>
              <c:f>'Graf. Consolidado'!$AQ$6</c:f>
              <c:numCache>
                <c:formatCode>General</c:formatCode>
                <c:ptCount val="1"/>
                <c:pt idx="0">
                  <c:v>10</c:v>
                </c:pt>
              </c:numCache>
            </c:numRef>
          </c:val>
          <c:extLst>
            <c:ext xmlns:c16="http://schemas.microsoft.com/office/drawing/2014/chart" uri="{C3380CC4-5D6E-409C-BE32-E72D297353CC}">
              <c16:uniqueId val="{00000003-D55C-4EFD-AE87-74BC133E6764}"/>
            </c:ext>
          </c:extLst>
        </c:ser>
        <c:ser>
          <c:idx val="1"/>
          <c:order val="1"/>
          <c:dPt>
            <c:idx val="0"/>
            <c:bubble3D val="0"/>
            <c:spPr>
              <a:gradFill flip="none" rotWithShape="1">
                <a:gsLst>
                  <a:gs pos="100000">
                    <a:srgbClr val="C00000"/>
                  </a:gs>
                  <a:gs pos="0">
                    <a:schemeClr val="accent3">
                      <a:lumMod val="75000"/>
                    </a:schemeClr>
                  </a:gs>
                  <a:gs pos="75000">
                    <a:schemeClr val="accent6"/>
                  </a:gs>
                </a:gsLst>
                <a:path path="circle">
                  <a:fillToRect l="100000" t="100000"/>
                </a:path>
                <a:tileRect r="-100000" b="-100000"/>
              </a:gradFill>
            </c:spPr>
            <c:extLst>
              <c:ext xmlns:c16="http://schemas.microsoft.com/office/drawing/2014/chart" uri="{C3380CC4-5D6E-409C-BE32-E72D297353CC}">
                <c16:uniqueId val="{00000005-D55C-4EFD-AE87-74BC133E6764}"/>
              </c:ext>
            </c:extLst>
          </c:dPt>
          <c:dPt>
            <c:idx val="1"/>
            <c:bubble3D val="0"/>
            <c:spPr>
              <a:noFill/>
            </c:spPr>
            <c:extLst>
              <c:ext xmlns:c16="http://schemas.microsoft.com/office/drawing/2014/chart" uri="{C3380CC4-5D6E-409C-BE32-E72D297353CC}">
                <c16:uniqueId val="{00000007-D55C-4EFD-AE87-74BC133E6764}"/>
              </c:ext>
            </c:extLst>
          </c:dPt>
          <c:val>
            <c:numRef>
              <c:f>'Graf. Consolidado'!$AV$7:$AV$8</c:f>
              <c:numCache>
                <c:formatCode>General</c:formatCode>
                <c:ptCount val="2"/>
                <c:pt idx="0">
                  <c:v>10</c:v>
                </c:pt>
                <c:pt idx="1">
                  <c:v>10</c:v>
                </c:pt>
              </c:numCache>
            </c:numRef>
          </c:val>
          <c:extLst>
            <c:ext xmlns:c16="http://schemas.microsoft.com/office/drawing/2014/chart" uri="{C3380CC4-5D6E-409C-BE32-E72D297353CC}">
              <c16:uniqueId val="{00000008-D55C-4EFD-AE87-74BC133E6764}"/>
            </c:ext>
          </c:extLst>
        </c:ser>
        <c:ser>
          <c:idx val="2"/>
          <c:order val="2"/>
          <c:dPt>
            <c:idx val="0"/>
            <c:bubble3D val="0"/>
            <c:spPr>
              <a:gradFill>
                <a:gsLst>
                  <a:gs pos="100000">
                    <a:srgbClr val="C00000"/>
                  </a:gs>
                  <a:gs pos="0">
                    <a:schemeClr val="accent3">
                      <a:lumMod val="75000"/>
                    </a:schemeClr>
                  </a:gs>
                  <a:gs pos="75000">
                    <a:schemeClr val="accent6"/>
                  </a:gs>
                </a:gsLst>
                <a:path path="circle">
                  <a:fillToRect l="100000" t="100000"/>
                </a:path>
              </a:gradFill>
            </c:spPr>
            <c:extLst>
              <c:ext xmlns:c16="http://schemas.microsoft.com/office/drawing/2014/chart" uri="{C3380CC4-5D6E-409C-BE32-E72D297353CC}">
                <c16:uniqueId val="{0000000A-D55C-4EFD-AE87-74BC133E6764}"/>
              </c:ext>
            </c:extLst>
          </c:dPt>
          <c:dPt>
            <c:idx val="1"/>
            <c:bubble3D val="0"/>
            <c:spPr>
              <a:noFill/>
            </c:spPr>
            <c:extLst>
              <c:ext xmlns:c16="http://schemas.microsoft.com/office/drawing/2014/chart" uri="{C3380CC4-5D6E-409C-BE32-E72D297353CC}">
                <c16:uniqueId val="{0000000C-D55C-4EFD-AE87-74BC133E6764}"/>
              </c:ext>
            </c:extLst>
          </c:dPt>
          <c:val>
            <c:numRef>
              <c:f>'Graf. Consolidado'!$CE$6:$CE$7</c:f>
              <c:numCache>
                <c:formatCode>General</c:formatCode>
                <c:ptCount val="2"/>
                <c:pt idx="0">
                  <c:v>10</c:v>
                </c:pt>
                <c:pt idx="1">
                  <c:v>10</c:v>
                </c:pt>
              </c:numCache>
            </c:numRef>
          </c:val>
          <c:extLst>
            <c:ext xmlns:c16="http://schemas.microsoft.com/office/drawing/2014/chart" uri="{C3380CC4-5D6E-409C-BE32-E72D297353CC}">
              <c16:uniqueId val="{0000000D-D55C-4EFD-AE87-74BC133E6764}"/>
            </c:ext>
          </c:extLst>
        </c:ser>
        <c:ser>
          <c:idx val="3"/>
          <c:order val="3"/>
          <c:spPr>
            <a:noFill/>
          </c:spPr>
          <c:val>
            <c:numRef>
              <c:f>'Graf. Consolidado'!$CJ$6:$CJ$7</c:f>
              <c:numCache>
                <c:formatCode>General</c:formatCode>
                <c:ptCount val="2"/>
                <c:pt idx="0">
                  <c:v>10</c:v>
                </c:pt>
                <c:pt idx="1">
                  <c:v>10</c:v>
                </c:pt>
              </c:numCache>
            </c:numRef>
          </c:val>
          <c:extLst>
            <c:ext xmlns:c16="http://schemas.microsoft.com/office/drawing/2014/chart" uri="{C3380CC4-5D6E-409C-BE32-E72D297353CC}">
              <c16:uniqueId val="{00000010-D55C-4EFD-AE87-74BC133E6764}"/>
            </c:ext>
          </c:extLst>
        </c:ser>
        <c:dLbls>
          <c:showLegendKey val="0"/>
          <c:showVal val="0"/>
          <c:showCatName val="0"/>
          <c:showSerName val="0"/>
          <c:showPercent val="0"/>
          <c:showBubbleSize val="0"/>
          <c:showLeaderLines val="1"/>
        </c:dLbls>
        <c:firstSliceAng val="270"/>
        <c:holeSize val="50"/>
      </c:doughnutChart>
      <c:scatterChart>
        <c:scatterStyle val="smoothMarker"/>
        <c:varyColors val="0"/>
        <c:ser>
          <c:idx val="4"/>
          <c:order val="4"/>
          <c:spPr>
            <a:ln w="47625">
              <a:solidFill>
                <a:schemeClr val="tx1"/>
              </a:solidFill>
              <a:tailEnd type="triangle"/>
            </a:ln>
          </c:spPr>
          <c:marker>
            <c:symbol val="none"/>
          </c:marker>
          <c:dPt>
            <c:idx val="0"/>
            <c:marker>
              <c:symbol val="circle"/>
              <c:size val="20"/>
              <c:spPr>
                <a:solidFill>
                  <a:schemeClr val="tx1"/>
                </a:solidFill>
              </c:spPr>
            </c:marker>
            <c:bubble3D val="0"/>
            <c:extLst>
              <c:ext xmlns:c16="http://schemas.microsoft.com/office/drawing/2014/chart" uri="{C3380CC4-5D6E-409C-BE32-E72D297353CC}">
                <c16:uniqueId val="{00000011-D55C-4EFD-AE87-74BC133E6764}"/>
              </c:ext>
            </c:extLst>
          </c:dPt>
          <c:xVal>
            <c:numRef>
              <c:f>'Graf. Consolidado'!$DC$12:$DC$13</c:f>
              <c:numCache>
                <c:formatCode>_(* #,##0.00_);_(* \(#,##0.00\);_(* "-"??_);_(@_)</c:formatCode>
                <c:ptCount val="2"/>
                <c:pt idx="0" formatCode="General">
                  <c:v>0</c:v>
                </c:pt>
                <c:pt idx="1">
                  <c:v>0</c:v>
                </c:pt>
              </c:numCache>
            </c:numRef>
          </c:xVal>
          <c:yVal>
            <c:numRef>
              <c:f>'Graf. Consolidado'!$DD$12:$DD$13</c:f>
              <c:numCache>
                <c:formatCode>_(* #,##0.00_);_(* \(#,##0.00\);_(* "-"??_);_(@_)</c:formatCode>
                <c:ptCount val="2"/>
                <c:pt idx="0" formatCode="General">
                  <c:v>0</c:v>
                </c:pt>
                <c:pt idx="1">
                  <c:v>0</c:v>
                </c:pt>
              </c:numCache>
            </c:numRef>
          </c:yVal>
          <c:smooth val="1"/>
          <c:extLst>
            <c:ext xmlns:c16="http://schemas.microsoft.com/office/drawing/2014/chart" uri="{C3380CC4-5D6E-409C-BE32-E72D297353CC}">
              <c16:uniqueId val="{00000012-D55C-4EFD-AE87-74BC133E6764}"/>
            </c:ext>
          </c:extLst>
        </c:ser>
        <c:ser>
          <c:idx val="5"/>
          <c:order val="5"/>
          <c:spPr>
            <a:ln>
              <a:noFill/>
            </a:ln>
          </c:spPr>
          <c:marker>
            <c:symbol val="circle"/>
            <c:size val="3"/>
            <c:spPr>
              <a:solidFill>
                <a:schemeClr val="tx1"/>
              </a:solidFill>
              <a:ln>
                <a:solidFill>
                  <a:schemeClr val="tx1"/>
                </a:solidFill>
              </a:ln>
            </c:spPr>
          </c:marker>
          <c:dLbls>
            <c:dLbl>
              <c:idx val="0"/>
              <c:layout>
                <c:manualLayout>
                  <c:x val="-4.8616192369605488E-2"/>
                  <c:y val="4.6009759325717076E-2"/>
                </c:manualLayout>
              </c:layout>
              <c:tx>
                <c:strRef>
                  <c:f>'Graf. Consolidado'!$Y$15</c:f>
                  <c:strCache>
                    <c:ptCount val="1"/>
                    <c:pt idx="0">
                      <c:v>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{F3D07F68-79E3-456B-A0B8-EFA489E0C0A2}</c15:txfldGUID>
                      <c15:f>'Graf. Consolidado'!$Y$15</c15:f>
                      <c15:dlblFieldTableCache>
                        <c:ptCount val="1"/>
                        <c:pt idx="0">
                          <c:v>0</c:v>
                        </c:pt>
                      </c15:dlblFieldTableCache>
                    </c15:dlblFTEntry>
                  </c15:dlblFieldTable>
                  <c15:showDataLabelsRange val="0"/>
                </c:ext>
                <c:ext xmlns:c16="http://schemas.microsoft.com/office/drawing/2014/chart" uri="{C3380CC4-5D6E-409C-BE32-E72D297353CC}">
                  <c16:uniqueId val="{00000013-D55C-4EFD-AE87-74BC133E6764}"/>
                </c:ext>
              </c:extLst>
            </c:dLbl>
            <c:dLbl>
              <c:idx val="1"/>
              <c:delete val="1"/>
              <c:extLst>
                <c:ext xmlns:c15="http://schemas.microsoft.com/office/drawing/2012/chart" uri="{CE6537A1-D6FC-4f65-9D91-7224C49458BB}"/>
                <c:ext xmlns:c16="http://schemas.microsoft.com/office/drawing/2014/chart" uri="{C3380CC4-5D6E-409C-BE32-E72D297353CC}">
                  <c16:uniqueId val="{00000014-D55C-4EFD-AE87-74BC133E6764}"/>
                </c:ext>
              </c:extLst>
            </c:dLbl>
            <c:dLbl>
              <c:idx val="2"/>
              <c:delete val="1"/>
              <c:extLst>
                <c:ext xmlns:c15="http://schemas.microsoft.com/office/drawing/2012/chart" uri="{CE6537A1-D6FC-4f65-9D91-7224C49458BB}"/>
                <c:ext xmlns:c16="http://schemas.microsoft.com/office/drawing/2014/chart" uri="{C3380CC4-5D6E-409C-BE32-E72D297353CC}">
                  <c16:uniqueId val="{00000015-D55C-4EFD-AE87-74BC133E6764}"/>
                </c:ext>
              </c:extLst>
            </c:dLbl>
            <c:dLbl>
              <c:idx val="3"/>
              <c:delete val="1"/>
              <c:extLst>
                <c:ext xmlns:c15="http://schemas.microsoft.com/office/drawing/2012/chart" uri="{CE6537A1-D6FC-4f65-9D91-7224C49458BB}"/>
                <c:ext xmlns:c16="http://schemas.microsoft.com/office/drawing/2014/chart" uri="{C3380CC4-5D6E-409C-BE32-E72D297353CC}">
                  <c16:uniqueId val="{00000016-D55C-4EFD-AE87-74BC133E6764}"/>
                </c:ext>
              </c:extLst>
            </c:dLbl>
            <c:dLbl>
              <c:idx val="4"/>
              <c:delete val="1"/>
              <c:extLst>
                <c:ext xmlns:c15="http://schemas.microsoft.com/office/drawing/2012/chart" uri="{CE6537A1-D6FC-4f65-9D91-7224C49458BB}"/>
                <c:ext xmlns:c16="http://schemas.microsoft.com/office/drawing/2014/chart" uri="{C3380CC4-5D6E-409C-BE32-E72D297353CC}">
                  <c16:uniqueId val="{00000017-D55C-4EFD-AE87-74BC133E6764}"/>
                </c:ext>
              </c:extLst>
            </c:dLbl>
            <c:dLbl>
              <c:idx val="5"/>
              <c:layout>
                <c:manualLayout>
                  <c:x val="-4.9529926580028492E-2"/>
                  <c:y val="-4.9844534901378905E-2"/>
                </c:manualLayout>
              </c:layout>
              <c:tx>
                <c:strRef>
                  <c:f>'Graf. Consolidado'!$Y$20</c:f>
                  <c:strCache>
                    <c:ptCount val="1"/>
                    <c:pt idx="0">
                      <c:v>50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{BA736F42-5B83-408C-8690-AAAA43AB3473}</c15:txfldGUID>
                      <c15:f>'Graf. Consolidado'!$Y$20</c15:f>
                      <c15:dlblFieldTableCache>
                        <c:ptCount val="1"/>
                        <c:pt idx="0">
                          <c:v>50</c:v>
                        </c:pt>
                      </c15:dlblFieldTableCache>
                    </c15:dlblFTEntry>
                  </c15:dlblFieldTable>
                  <c15:showDataLabelsRange val="0"/>
                </c:ext>
                <c:ext xmlns:c16="http://schemas.microsoft.com/office/drawing/2014/chart" uri="{C3380CC4-5D6E-409C-BE32-E72D297353CC}">
                  <c16:uniqueId val="{00000018-D55C-4EFD-AE87-74BC133E6764}"/>
                </c:ext>
              </c:extLst>
            </c:dLbl>
            <c:dLbl>
              <c:idx val="6"/>
              <c:delete val="1"/>
              <c:extLst>
                <c:ext xmlns:c15="http://schemas.microsoft.com/office/drawing/2012/chart" uri="{CE6537A1-D6FC-4f65-9D91-7224C49458BB}"/>
                <c:ext xmlns:c16="http://schemas.microsoft.com/office/drawing/2014/chart" uri="{C3380CC4-5D6E-409C-BE32-E72D297353CC}">
                  <c16:uniqueId val="{00000019-D55C-4EFD-AE87-74BC133E6764}"/>
                </c:ext>
              </c:extLst>
            </c:dLbl>
            <c:dLbl>
              <c:idx val="7"/>
              <c:delete val="1"/>
              <c:extLst>
                <c:ext xmlns:c15="http://schemas.microsoft.com/office/drawing/2012/chart" uri="{CE6537A1-D6FC-4f65-9D91-7224C49458BB}"/>
                <c:ext xmlns:c16="http://schemas.microsoft.com/office/drawing/2014/chart" uri="{C3380CC4-5D6E-409C-BE32-E72D297353CC}">
                  <c16:uniqueId val="{0000001A-D55C-4EFD-AE87-74BC133E6764}"/>
                </c:ext>
              </c:extLst>
            </c:dLbl>
            <c:dLbl>
              <c:idx val="8"/>
              <c:delete val="1"/>
              <c:extLst>
                <c:ext xmlns:c15="http://schemas.microsoft.com/office/drawing/2012/chart" uri="{CE6537A1-D6FC-4f65-9D91-7224C49458BB}"/>
                <c:ext xmlns:c16="http://schemas.microsoft.com/office/drawing/2014/chart" uri="{C3380CC4-5D6E-409C-BE32-E72D297353CC}">
                  <c16:uniqueId val="{0000001B-D55C-4EFD-AE87-74BC133E6764}"/>
                </c:ext>
              </c:extLst>
            </c:dLbl>
            <c:dLbl>
              <c:idx val="9"/>
              <c:delete val="1"/>
              <c:extLst>
                <c:ext xmlns:c15="http://schemas.microsoft.com/office/drawing/2012/chart" uri="{CE6537A1-D6FC-4f65-9D91-7224C49458BB}"/>
                <c:ext xmlns:c16="http://schemas.microsoft.com/office/drawing/2014/chart" uri="{C3380CC4-5D6E-409C-BE32-E72D297353CC}">
                  <c16:uniqueId val="{0000001C-D55C-4EFD-AE87-74BC133E6764}"/>
                </c:ext>
              </c:extLst>
            </c:dLbl>
            <c:dLbl>
              <c:idx val="10"/>
              <c:layout>
                <c:manualLayout>
                  <c:x val="-3.1617523708904291E-2"/>
                  <c:y val="4.6009759325717076E-2"/>
                </c:manualLayout>
              </c:layout>
              <c:tx>
                <c:strRef>
                  <c:f>'Graf. Consolidado'!$Y$25</c:f>
                  <c:strCache>
                    <c:ptCount val="1"/>
                    <c:pt idx="0">
                      <c:v>100</c:v>
                    </c:pt>
                  </c:strCache>
                </c:strRef>
              </c:tx>
              <c:spPr/>
              <c:txPr>
                <a:bodyPr/>
                <a:lstStyle/>
                <a:p>
                  <a:pPr>
                    <a:defRPr/>
                  </a:pPr>
                  <a:endParaRPr lang="pt-BR"/>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{8D765CB2-4AAD-4896-8919-3614440A76A6}</c15:txfldGUID>
                      <c15:f>'Graf. Consolidado'!$Y$25</c15:f>
                      <c15:dlblFieldTableCache>
                        <c:ptCount val="1"/>
                        <c:pt idx="0">
                          <c:v>100</c:v>
                        </c:pt>
                      </c15:dlblFieldTableCache>
                    </c15:dlblFTEntry>
                  </c15:dlblFieldTable>
                  <c15:showDataLabelsRange val="0"/>
                </c:ext>
                <c:ext xmlns:c16="http://schemas.microsoft.com/office/drawing/2014/chart" uri="{C3380CC4-5D6E-409C-BE32-E72D297353CC}">
                  <c16:uniqueId val="{0000001D-D55C-4EFD-AE87-74BC133E676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'Graf. Consolidado'!$AO$15:$AO$25</c:f>
              <c:numCache>
                <c:formatCode>_(* #,##0.00_);_(* \(#,##0.00\);_(* "-"??_);_(@_)</c:formatCode>
                <c:ptCount val="11"/>
                <c:pt idx="0">
                  <c:v>-1</c:v>
                </c:pt>
                <c:pt idx="1">
                  <c:v>-0.95</c:v>
                </c:pt>
                <c:pt idx="2">
                  <c:v>-0.81</c:v>
                </c:pt>
                <c:pt idx="3">
                  <c:v>-0.59</c:v>
                </c:pt>
                <c:pt idx="4">
                  <c:v>-0.31</c:v>
                </c:pt>
                <c:pt idx="5">
                  <c:v>0</c:v>
                </c:pt>
                <c:pt idx="6">
                  <c:v>0.31</c:v>
                </c:pt>
                <c:pt idx="7">
                  <c:v>0.59</c:v>
                </c:pt>
                <c:pt idx="8">
                  <c:v>0.81</c:v>
                </c:pt>
                <c:pt idx="9">
                  <c:v>0.95</c:v>
                </c:pt>
                <c:pt idx="10">
                  <c:v>1</c:v>
                </c:pt>
              </c:numCache>
            </c:numRef>
          </c:xVal>
          <c:yVal>
            <c:numRef>
              <c:f>'Graf. Consolidado'!$AP$15:$AP$25</c:f>
              <c:numCache>
                <c:formatCode>_(* #,##0.00_);_(* \(#,##0.00\);_(* "-"??_);_(@_)</c:formatCode>
                <c:ptCount val="11"/>
                <c:pt idx="0">
                  <c:v>0</c:v>
                </c:pt>
                <c:pt idx="1">
                  <c:v>0.31</c:v>
                </c:pt>
                <c:pt idx="2">
                  <c:v>0.59</c:v>
                </c:pt>
                <c:pt idx="3">
                  <c:v>0.81</c:v>
                </c:pt>
                <c:pt idx="4">
                  <c:v>0.95</c:v>
                </c:pt>
                <c:pt idx="5">
                  <c:v>1</c:v>
                </c:pt>
                <c:pt idx="6">
                  <c:v>0.95</c:v>
                </c:pt>
                <c:pt idx="7">
                  <c:v>0.81</c:v>
                </c:pt>
                <c:pt idx="8">
                  <c:v>0.59</c:v>
                </c:pt>
                <c:pt idx="9">
                  <c:v>0.31</c:v>
                </c:pt>
                <c:pt idx="10">
                  <c:v>0</c:v>
                </c:pt>
              </c:numCache>
            </c:numRef>
          </c:yVal>
          <c:smooth val="1"/>
          <c:extLst>
            <c:ext xmlns:c16="http://schemas.microsoft.com/office/drawing/2014/chart" uri="{C3380CC4-5D6E-409C-BE32-E72D297353CC}">
              <c16:uniqueId val="{0000001E-D55C-4EFD-AE87-74BC133E6764}"/>
            </c:ext>
          </c:extLst>
        </c:ser>
        <c:dLbls>
          <c:showLegendKey val="0"/>
          <c:showVal val="0"/>
          <c:showCatName val="0"/>
          <c:showSerName val="0"/>
          <c:showPercent val="0"/>
          <c:showBubbleSize val="0"/>
        </c:dLbls>
        <c:axId val="331009640"/>
        <c:axId val="331017088"/>
      </c:scatterChart>
      <c:valAx>
        <c:axId val="331009640"/>
        <c:scaling>
          <c:orientation val="minMax"/>
          <c:max val="1.5"/>
          <c:min val="-1.5"/>
        </c:scaling>
        <c:delete val="1"/>
        <c:axPos val="b"/>
        <c:numFmt formatCode="General" sourceLinked="1"/>
        <c:majorTickMark val="out"/>
        <c:minorTickMark val="none"/>
        <c:tickLblPos val="none"/>
        <c:crossAx val="331017088"/>
        <c:crosses val="autoZero"/>
        <c:crossBetween val="midCat"/>
      </c:valAx>
      <c:valAx>
        <c:axId val="331017088"/>
        <c:scaling>
          <c:orientation val="minMax"/>
          <c:max val="1.5"/>
          <c:min val="-1.5"/>
        </c:scaling>
        <c:delete val="1"/>
        <c:axPos val="l"/>
        <c:numFmt formatCode="General" sourceLinked="1"/>
        <c:majorTickMark val="out"/>
        <c:minorTickMark val="none"/>
        <c:tickLblPos val="none"/>
        <c:crossAx val="331009640"/>
        <c:crosses val="autoZero"/>
        <c:crossBetween val="midCat"/>
      </c:valAx>
      <c:spPr>
        <a:noFill/>
        <a:ln w="25400">
          <a:noFill/>
        </a:ln>
      </c:spPr>
    </c:plotArea>
    <c:plotVisOnly val="1"/>
    <c:dispBlanksAs val="gap"/>
    <c:showDLblsOverMax val="0"/>
  </c:chart>
  <c:spPr>
    <a:noFill/>
  </c:spPr>
  <c:printSettings>
    <c:headerFooter/>
    <c:pageMargins b="0.78740157499999996" l="0.511811024" r="0.511811024" t="0.78740157499999996" header="0.31496062000000075" footer="0.3149606200000007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a:t>Ações</a:t>
            </a:r>
            <a:r>
              <a:rPr lang="en-US" sz="1400" baseline="0"/>
              <a:t> Previstas 2018-2022  - "Retrato PDI em 2018"</a:t>
            </a:r>
            <a:endParaRPr lang="en-US" sz="1400"/>
          </a:p>
        </c:rich>
      </c:tx>
      <c:layout>
        <c:manualLayout>
          <c:xMode val="edge"/>
          <c:yMode val="edge"/>
          <c:x val="0.30898645669291525"/>
          <c:y val="4.8822506561679767E-2"/>
        </c:manualLayout>
      </c:layout>
      <c:overlay val="0"/>
    </c:title>
    <c:autoTitleDeleted val="0"/>
    <c:plotArea>
      <c:layout>
        <c:manualLayout>
          <c:layoutTarget val="inner"/>
          <c:xMode val="edge"/>
          <c:yMode val="edge"/>
          <c:x val="4.1273187518226888E-2"/>
          <c:y val="0.17758891076115491"/>
          <c:w val="0.82141778944298183"/>
          <c:h val="0.7180291994750656"/>
        </c:manualLayout>
      </c:layout>
      <c:barChart>
        <c:barDir val="col"/>
        <c:grouping val="clustered"/>
        <c:varyColors val="0"/>
        <c:ser>
          <c:idx val="0"/>
          <c:order val="0"/>
          <c:tx>
            <c:strRef>
              <c:f>'Resultado Ações 2018'!$D$37</c:f>
              <c:strCache>
                <c:ptCount val="1"/>
                <c:pt idx="0">
                  <c:v>Realizada</c:v>
                </c:pt>
              </c:strCache>
            </c:strRef>
          </c:tx>
          <c:spPr>
            <a:solidFill>
              <a:schemeClr val="tx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'Resultado Ações 2018'!$A$38:$A$45</c:f>
              <c:strCache>
                <c:ptCount val="8"/>
                <c:pt idx="0">
                  <c:v>ENSINO</c:v>
                </c:pt>
                <c:pt idx="1">
                  <c:v>PESQUISA</c:v>
                </c:pt>
                <c:pt idx="2">
                  <c:v>EXTENSÃO</c:v>
                </c:pt>
                <c:pt idx="3">
                  <c:v>PESSOAS (servidores)</c:v>
                </c:pt>
                <c:pt idx="4">
                  <c:v>PESSOAS (estudantes)</c:v>
                </c:pt>
                <c:pt idx="5">
                  <c:v>CULTURA ARTÍSTICA E ESPORTES</c:v>
                </c:pt>
                <c:pt idx="6">
                  <c:v>INFRAESTRUTURA</c:v>
                </c:pt>
                <c:pt idx="7">
                  <c:v>GESTÃO</c:v>
                </c:pt>
              </c:strCache>
            </c:strRef>
          </c:cat>
          <c:val>
            <c:numRef>
              <c:f>'Resultado Ações 2018'!$D$38:$D$45</c:f>
              <c:numCache>
                <c:formatCode>_-* #,##0_-;\-* #,##0_-;_-* "-"??_-;_-@_-</c:formatCode>
                <c:ptCount val="8"/>
                <c:pt idx="0">
                  <c:v>0</c:v>
                </c:pt>
                <c:pt idx="1">
                  <c:v>38</c:v>
                </c:pt>
                <c:pt idx="2">
                  <c:v>8</c:v>
                </c:pt>
                <c:pt idx="3">
                  <c:v>7</c:v>
                </c:pt>
                <c:pt idx="4">
                  <c:v>0</c:v>
                </c:pt>
                <c:pt idx="5">
                  <c:v>2</c:v>
                </c:pt>
                <c:pt idx="6">
                  <c:v>14</c:v>
                </c:pt>
                <c:pt idx="7">
                  <c:v>46</c:v>
                </c:pt>
              </c:numCache>
            </c:numRef>
          </c:val>
          <c:extLst>
            <c:ext xmlns:c16="http://schemas.microsoft.com/office/drawing/2014/chart" uri="{C3380CC4-5D6E-409C-BE32-E72D297353CC}">
              <c16:uniqueId val="{00000000-0BEE-44AF-B2C5-0A9D89B51D0A}"/>
            </c:ext>
          </c:extLst>
        </c:ser>
        <c:ser>
          <c:idx val="1"/>
          <c:order val="1"/>
          <c:tx>
            <c:strRef>
              <c:f>'Resultado Ações 2018'!$E$37</c:f>
              <c:strCache>
                <c:ptCount val="1"/>
                <c:pt idx="0">
                  <c:v>Em Andamento</c:v>
                </c:pt>
              </c:strCache>
            </c:strRef>
          </c:tx>
          <c:spPr>
            <a:solidFill>
              <a:srgbClr val="FFFF00">
                <a:alpha val="62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'Resultado Ações 2018'!$A$38:$A$45</c:f>
              <c:strCache>
                <c:ptCount val="8"/>
                <c:pt idx="0">
                  <c:v>ENSINO</c:v>
                </c:pt>
                <c:pt idx="1">
                  <c:v>PESQUISA</c:v>
                </c:pt>
                <c:pt idx="2">
                  <c:v>EXTENSÃO</c:v>
                </c:pt>
                <c:pt idx="3">
                  <c:v>PESSOAS (servidores)</c:v>
                </c:pt>
                <c:pt idx="4">
                  <c:v>PESSOAS (estudantes)</c:v>
                </c:pt>
                <c:pt idx="5">
                  <c:v>CULTURA ARTÍSTICA E ESPORTES</c:v>
                </c:pt>
                <c:pt idx="6">
                  <c:v>INFRAESTRUTURA</c:v>
                </c:pt>
                <c:pt idx="7">
                  <c:v>GESTÃO</c:v>
                </c:pt>
              </c:strCache>
            </c:strRef>
          </c:cat>
          <c:val>
            <c:numRef>
              <c:f>'Resultado Ações 2018'!$E$38:$E$45</c:f>
              <c:numCache>
                <c:formatCode>_-* #,##0_-;\-* #,##0_-;_-* "-"??_-;_-@_-</c:formatCode>
                <c:ptCount val="8"/>
                <c:pt idx="0">
                  <c:v>2</c:v>
                </c:pt>
                <c:pt idx="1">
                  <c:v>33</c:v>
                </c:pt>
                <c:pt idx="2">
                  <c:v>27</c:v>
                </c:pt>
                <c:pt idx="3">
                  <c:v>6</c:v>
                </c:pt>
                <c:pt idx="4">
                  <c:v>0</c:v>
                </c:pt>
                <c:pt idx="5">
                  <c:v>1</c:v>
                </c:pt>
                <c:pt idx="6">
                  <c:v>20</c:v>
                </c:pt>
                <c:pt idx="7">
                  <c:v>48</c:v>
                </c:pt>
              </c:numCache>
            </c:numRef>
          </c:val>
          <c:extLst>
            <c:ext xmlns:c16="http://schemas.microsoft.com/office/drawing/2014/chart" uri="{C3380CC4-5D6E-409C-BE32-E72D297353CC}">
              <c16:uniqueId val="{00000001-0BEE-44AF-B2C5-0A9D89B51D0A}"/>
            </c:ext>
          </c:extLst>
        </c:ser>
        <c:ser>
          <c:idx val="2"/>
          <c:order val="2"/>
          <c:tx>
            <c:strRef>
              <c:f>'Resultado Ações 2018'!$F$37</c:f>
              <c:strCache>
                <c:ptCount val="1"/>
                <c:pt idx="0">
                  <c:v>Não Iniciada</c:v>
                </c:pt>
              </c:strCache>
            </c:strRef>
          </c:tx>
          <c:spPr>
            <a:solidFill>
              <a:schemeClr val="accent2">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'Resultado Ações 2018'!$A$38:$A$45</c:f>
              <c:strCache>
                <c:ptCount val="8"/>
                <c:pt idx="0">
                  <c:v>ENSINO</c:v>
                </c:pt>
                <c:pt idx="1">
                  <c:v>PESQUISA</c:v>
                </c:pt>
                <c:pt idx="2">
                  <c:v>EXTENSÃO</c:v>
                </c:pt>
                <c:pt idx="3">
                  <c:v>PESSOAS (servidores)</c:v>
                </c:pt>
                <c:pt idx="4">
                  <c:v>PESSOAS (estudantes)</c:v>
                </c:pt>
                <c:pt idx="5">
                  <c:v>CULTURA ARTÍSTICA E ESPORTES</c:v>
                </c:pt>
                <c:pt idx="6">
                  <c:v>INFRAESTRUTURA</c:v>
                </c:pt>
                <c:pt idx="7">
                  <c:v>GESTÃO</c:v>
                </c:pt>
              </c:strCache>
            </c:strRef>
          </c:cat>
          <c:val>
            <c:numRef>
              <c:f>'Resultado Ações 2018'!$F$38:$F$45</c:f>
              <c:numCache>
                <c:formatCode>_-* #,##0_-;\-* #,##0_-;_-* "-"??_-;_-@_-</c:formatCode>
                <c:ptCount val="8"/>
                <c:pt idx="0">
                  <c:v>0</c:v>
                </c:pt>
                <c:pt idx="1">
                  <c:v>8</c:v>
                </c:pt>
                <c:pt idx="2">
                  <c:v>7</c:v>
                </c:pt>
                <c:pt idx="3">
                  <c:v>2</c:v>
                </c:pt>
                <c:pt idx="4">
                  <c:v>0</c:v>
                </c:pt>
                <c:pt idx="5">
                  <c:v>4</c:v>
                </c:pt>
                <c:pt idx="6">
                  <c:v>6</c:v>
                </c:pt>
                <c:pt idx="7">
                  <c:v>51</c:v>
                </c:pt>
              </c:numCache>
            </c:numRef>
          </c:val>
          <c:extLst>
            <c:ext xmlns:c16="http://schemas.microsoft.com/office/drawing/2014/chart" uri="{C3380CC4-5D6E-409C-BE32-E72D297353CC}">
              <c16:uniqueId val="{00000002-0BEE-44AF-B2C5-0A9D89B51D0A}"/>
            </c:ext>
          </c:extLst>
        </c:ser>
        <c:dLbls>
          <c:showLegendKey val="0"/>
          <c:showVal val="0"/>
          <c:showCatName val="0"/>
          <c:showSerName val="0"/>
          <c:showPercent val="0"/>
          <c:showBubbleSize val="0"/>
        </c:dLbls>
        <c:gapWidth val="100"/>
        <c:axId val="274824472"/>
        <c:axId val="274831528"/>
      </c:barChart>
      <c:catAx>
        <c:axId val="274824472"/>
        <c:scaling>
          <c:orientation val="minMax"/>
        </c:scaling>
        <c:delete val="0"/>
        <c:axPos val="b"/>
        <c:numFmt formatCode="General" sourceLinked="0"/>
        <c:majorTickMark val="out"/>
        <c:minorTickMark val="none"/>
        <c:tickLblPos val="nextTo"/>
        <c:txPr>
          <a:bodyPr/>
          <a:lstStyle/>
          <a:p>
            <a:pPr>
              <a:defRPr sz="800"/>
            </a:pPr>
            <a:endParaRPr lang="pt-BR"/>
          </a:p>
        </c:txPr>
        <c:crossAx val="274831528"/>
        <c:crosses val="autoZero"/>
        <c:auto val="1"/>
        <c:lblAlgn val="ctr"/>
        <c:lblOffset val="100"/>
        <c:noMultiLvlLbl val="0"/>
      </c:catAx>
      <c:valAx>
        <c:axId val="274831528"/>
        <c:scaling>
          <c:orientation val="minMax"/>
        </c:scaling>
        <c:delete val="0"/>
        <c:axPos val="l"/>
        <c:numFmt formatCode="_-* #,##0_-;\-* #,##0_-;_-* &quot;-&quot;??_-;_-@_-" sourceLinked="1"/>
        <c:majorTickMark val="out"/>
        <c:minorTickMark val="none"/>
        <c:tickLblPos val="nextTo"/>
        <c:crossAx val="274824472"/>
        <c:crosses val="autoZero"/>
        <c:crossBetween val="between"/>
      </c:valAx>
    </c:plotArea>
    <c:legend>
      <c:legendPos val="r"/>
      <c:layout>
        <c:manualLayout>
          <c:xMode val="edge"/>
          <c:yMode val="edge"/>
          <c:x val="0.90275583552056382"/>
          <c:y val="0.48710662729658832"/>
          <c:w val="9.0133053368328941E-2"/>
          <c:h val="0.22603641732283491"/>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sz="1600"/>
              <a:t>Ações</a:t>
            </a:r>
            <a:r>
              <a:rPr lang="en-US" sz="1600" baseline="0"/>
              <a:t> Previstas 2018-2022</a:t>
            </a:r>
          </a:p>
          <a:p>
            <a:pPr>
              <a:defRPr sz="1600"/>
            </a:pPr>
            <a:r>
              <a:rPr lang="en-US" sz="1600" baseline="0"/>
              <a:t>"Retrato PDI em 2019"</a:t>
            </a:r>
            <a:endParaRPr lang="en-US" sz="1600"/>
          </a:p>
        </c:rich>
      </c:tx>
      <c:layout>
        <c:manualLayout>
          <c:xMode val="edge"/>
          <c:yMode val="edge"/>
          <c:x val="0.20350494649707351"/>
          <c:y val="7.1557518724793528E-3"/>
        </c:manualLayout>
      </c:layout>
      <c:overlay val="0"/>
    </c:title>
    <c:autoTitleDeleted val="0"/>
    <c:plotArea>
      <c:layout>
        <c:manualLayout>
          <c:layoutTarget val="inner"/>
          <c:xMode val="edge"/>
          <c:yMode val="edge"/>
          <c:x val="0.14771898267961339"/>
          <c:y val="0.30258882273862336"/>
          <c:w val="0.37426255284523002"/>
          <c:h val="0.6526773787422917"/>
        </c:manualLayout>
      </c:layout>
      <c:pieChart>
        <c:varyColors val="1"/>
        <c:ser>
          <c:idx val="0"/>
          <c:order val="0"/>
          <c:dPt>
            <c:idx val="0"/>
            <c:bubble3D val="0"/>
            <c:spPr>
              <a:solidFill>
                <a:schemeClr val="accent1">
                  <a:lumMod val="75000"/>
                </a:schemeClr>
              </a:solidFill>
            </c:spPr>
            <c:extLst>
              <c:ext xmlns:c16="http://schemas.microsoft.com/office/drawing/2014/chart" uri="{C3380CC4-5D6E-409C-BE32-E72D297353CC}">
                <c16:uniqueId val="{00000001-9ACE-4E52-BC91-005201CFDE28}"/>
              </c:ext>
            </c:extLst>
          </c:dPt>
          <c:dPt>
            <c:idx val="1"/>
            <c:bubble3D val="0"/>
            <c:spPr>
              <a:solidFill>
                <a:srgbClr val="FFFF66"/>
              </a:solidFill>
            </c:spPr>
            <c:extLst>
              <c:ext xmlns:c16="http://schemas.microsoft.com/office/drawing/2014/chart" uri="{C3380CC4-5D6E-409C-BE32-E72D297353CC}">
                <c16:uniqueId val="{00000003-9ACE-4E52-BC91-005201CFDE28}"/>
              </c:ext>
            </c:extLst>
          </c:dPt>
          <c:dPt>
            <c:idx val="2"/>
            <c:bubble3D val="0"/>
            <c:spPr>
              <a:solidFill>
                <a:srgbClr val="C00000">
                  <a:alpha val="63000"/>
                </a:srgbClr>
              </a:solidFill>
            </c:spPr>
            <c:extLst>
              <c:ext xmlns:c16="http://schemas.microsoft.com/office/drawing/2014/chart" uri="{C3380CC4-5D6E-409C-BE32-E72D297353CC}">
                <c16:uniqueId val="{00000005-9ACE-4E52-BC91-005201CFDE28}"/>
              </c:ext>
            </c:extLst>
          </c:dPt>
          <c:dLbls>
            <c:dLbl>
              <c:idx val="1"/>
              <c:layout>
                <c:manualLayout>
                  <c:x val="0.13717661166479983"/>
                  <c:y val="5.1684271173420393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ACE-4E52-BC91-005201CFDE28}"/>
                </c:ext>
              </c:extLst>
            </c:dLbl>
            <c:dLbl>
              <c:idx val="2"/>
              <c:layout>
                <c:manualLayout>
                  <c:x val="-0.11224063775244875"/>
                  <c:y val="1.3743891769626463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ACE-4E52-BC91-005201CFDE28}"/>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2019'!$D$91:$F$91</c:f>
              <c:numCache>
                <c:formatCode>_-* #,##0_-;\-* #,##0_-;_-* "-"??_-;_-@_-</c:formatCode>
                <c:ptCount val="3"/>
                <c:pt idx="0">
                  <c:v>0</c:v>
                </c:pt>
                <c:pt idx="1">
                  <c:v>0</c:v>
                </c:pt>
                <c:pt idx="2">
                  <c:v>0</c:v>
                </c:pt>
              </c:numCache>
            </c:numRef>
          </c:val>
          <c:extLst>
            <c:ext xmlns:c16="http://schemas.microsoft.com/office/drawing/2014/chart" uri="{C3380CC4-5D6E-409C-BE32-E72D297353CC}">
              <c16:uniqueId val="{00000006-9ACE-4E52-BC91-005201CFDE28}"/>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4909304268729251"/>
          <c:y val="0.37919205700957836"/>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sz="1600"/>
              <a:t>Ações</a:t>
            </a:r>
            <a:r>
              <a:rPr lang="en-US" sz="1600" baseline="0"/>
              <a:t> Previstas 2018-2022</a:t>
            </a:r>
          </a:p>
          <a:p>
            <a:pPr>
              <a:defRPr sz="1600"/>
            </a:pPr>
            <a:r>
              <a:rPr lang="en-US" sz="1600" baseline="0"/>
              <a:t>"Realizada em 2019"</a:t>
            </a:r>
            <a:endParaRPr lang="en-US" sz="1600"/>
          </a:p>
        </c:rich>
      </c:tx>
      <c:layout>
        <c:manualLayout>
          <c:xMode val="edge"/>
          <c:yMode val="edge"/>
          <c:x val="0.2097209527130787"/>
          <c:y val="2.883596867464756E-2"/>
        </c:manualLayout>
      </c:layout>
      <c:overlay val="0"/>
    </c:title>
    <c:autoTitleDeleted val="0"/>
    <c:plotArea>
      <c:layout>
        <c:manualLayout>
          <c:layoutTarget val="inner"/>
          <c:xMode val="edge"/>
          <c:yMode val="edge"/>
          <c:x val="0.14771898267961339"/>
          <c:y val="0.30258882273862336"/>
          <c:w val="0.38047855906123795"/>
          <c:h val="0.66351748714337833"/>
        </c:manualLayout>
      </c:layout>
      <c:pieChart>
        <c:varyColors val="1"/>
        <c:ser>
          <c:idx val="0"/>
          <c:order val="0"/>
          <c:dPt>
            <c:idx val="0"/>
            <c:bubble3D val="0"/>
            <c:spPr>
              <a:solidFill>
                <a:schemeClr val="accent1">
                  <a:lumMod val="75000"/>
                </a:schemeClr>
              </a:solidFill>
            </c:spPr>
            <c:extLst>
              <c:ext xmlns:c16="http://schemas.microsoft.com/office/drawing/2014/chart" uri="{C3380CC4-5D6E-409C-BE32-E72D297353CC}">
                <c16:uniqueId val="{00000001-9ACE-4E52-BC91-005201CFDE28}"/>
              </c:ext>
            </c:extLst>
          </c:dPt>
          <c:dPt>
            <c:idx val="1"/>
            <c:bubble3D val="0"/>
            <c:spPr>
              <a:solidFill>
                <a:srgbClr val="FFFF66"/>
              </a:solidFill>
            </c:spPr>
            <c:extLst>
              <c:ext xmlns:c16="http://schemas.microsoft.com/office/drawing/2014/chart" uri="{C3380CC4-5D6E-409C-BE32-E72D297353CC}">
                <c16:uniqueId val="{00000003-9ACE-4E52-BC91-005201CFDE28}"/>
              </c:ext>
            </c:extLst>
          </c:dPt>
          <c:dLbls>
            <c:spPr>
              <a:noFill/>
              <a:ln>
                <a:noFill/>
              </a:ln>
              <a:effectLst/>
            </c:spPr>
            <c:showLegendKey val="0"/>
            <c:showVal val="1"/>
            <c:showCatName val="0"/>
            <c:showSerName val="0"/>
            <c:showPercent val="1"/>
            <c:showBubbleSize val="0"/>
            <c:showLeaderLines val="0"/>
            <c:extLst>
              <c:ext xmlns:c15="http://schemas.microsoft.com/office/drawing/2012/chart" uri="{CE6537A1-D6FC-4f65-9D91-7224C49458BB}"/>
            </c:extLst>
          </c:dLbls>
          <c:cat>
            <c:strRef>
              <c:f>'Resultado Ações 2019'!$B$82:$C$82</c:f>
              <c:strCache>
                <c:ptCount val="2"/>
                <c:pt idx="0">
                  <c:v>Realizada</c:v>
                </c:pt>
                <c:pt idx="1">
                  <c:v>Realizada (ação contínua)</c:v>
                </c:pt>
              </c:strCache>
            </c:strRef>
          </c:cat>
          <c:val>
            <c:numRef>
              <c:f>'Resultado Ações 2019'!$B$91:$C$91</c:f>
              <c:numCache>
                <c:formatCode>_-* #,##0_-;\-* #,##0_-;_-* "-"??_-;_-@_-</c:formatCode>
                <c:ptCount val="2"/>
                <c:pt idx="0">
                  <c:v>0</c:v>
                </c:pt>
                <c:pt idx="1">
                  <c:v>0</c:v>
                </c:pt>
              </c:numCache>
            </c:numRef>
          </c:val>
          <c:extLst>
            <c:ext xmlns:c16="http://schemas.microsoft.com/office/drawing/2014/chart" uri="{C3380CC4-5D6E-409C-BE32-E72D297353CC}">
              <c16:uniqueId val="{00000006-9ACE-4E52-BC91-005201CFDE28}"/>
            </c:ext>
          </c:extLst>
        </c:ser>
        <c:dLbls>
          <c:showLegendKey val="0"/>
          <c:showVal val="0"/>
          <c:showCatName val="0"/>
          <c:showSerName val="0"/>
          <c:showPercent val="1"/>
          <c:showBubbleSize val="0"/>
          <c:showLeaderLines val="0"/>
        </c:dLbls>
        <c:firstSliceAng val="0"/>
      </c:pieChart>
    </c:plotArea>
    <c:legend>
      <c:legendPos val="r"/>
      <c:layout>
        <c:manualLayout>
          <c:xMode val="edge"/>
          <c:yMode val="edge"/>
          <c:x val="0.64909304268729251"/>
          <c:y val="0.37919205700957836"/>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Ensino</a:t>
            </a:r>
            <a:endParaRPr lang="en-US" sz="1400"/>
          </a:p>
        </c:rich>
      </c:tx>
      <c:layout>
        <c:manualLayout>
          <c:xMode val="edge"/>
          <c:yMode val="edge"/>
          <c:x val="0.21711045047940492"/>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9797-456E-9DD9-73C6EB44313A}"/>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9797-456E-9DD9-73C6EB44313A}"/>
              </c:ext>
            </c:extLst>
          </c:dPt>
          <c:dPt>
            <c:idx val="2"/>
            <c:bubble3D val="0"/>
            <c:spPr>
              <a:solidFill>
                <a:srgbClr val="C00000">
                  <a:alpha val="78000"/>
                </a:srgbClr>
              </a:solidFill>
            </c:spPr>
            <c:extLst>
              <c:ext xmlns:c16="http://schemas.microsoft.com/office/drawing/2014/chart" uri="{C3380CC4-5D6E-409C-BE32-E72D297353CC}">
                <c16:uniqueId val="{00000005-9797-456E-9DD9-73C6EB44313A}"/>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797-456E-9DD9-73C6EB44313A}"/>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797-456E-9DD9-73C6EB44313A}"/>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797-456E-9DD9-73C6EB44313A}"/>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2019'!$D$83:$F$83</c:f>
              <c:numCache>
                <c:formatCode>_-* #,##0_-;\-* #,##0_-;_-* "-"??_-;_-@_-</c:formatCode>
                <c:ptCount val="3"/>
                <c:pt idx="0">
                  <c:v>0</c:v>
                </c:pt>
                <c:pt idx="1">
                  <c:v>0</c:v>
                </c:pt>
                <c:pt idx="2">
                  <c:v>0</c:v>
                </c:pt>
              </c:numCache>
            </c:numRef>
          </c:val>
          <c:extLst>
            <c:ext xmlns:c16="http://schemas.microsoft.com/office/drawing/2014/chart" uri="{C3380CC4-5D6E-409C-BE32-E72D297353CC}">
              <c16:uniqueId val="{00000006-9797-456E-9DD9-73C6EB44313A}"/>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Pesquisa</a:t>
            </a:r>
            <a:endParaRPr lang="en-US" sz="1400"/>
          </a:p>
        </c:rich>
      </c:tx>
      <c:layout>
        <c:manualLayout>
          <c:xMode val="edge"/>
          <c:yMode val="edge"/>
          <c:x val="0.21711045047940492"/>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EDC7-4671-9D89-B39098CA375A}"/>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EDC7-4671-9D89-B39098CA375A}"/>
              </c:ext>
            </c:extLst>
          </c:dPt>
          <c:dPt>
            <c:idx val="2"/>
            <c:bubble3D val="0"/>
            <c:spPr>
              <a:solidFill>
                <a:srgbClr val="C00000">
                  <a:alpha val="78000"/>
                </a:srgbClr>
              </a:solidFill>
            </c:spPr>
            <c:extLst>
              <c:ext xmlns:c16="http://schemas.microsoft.com/office/drawing/2014/chart" uri="{C3380CC4-5D6E-409C-BE32-E72D297353CC}">
                <c16:uniqueId val="{00000005-EDC7-4671-9D89-B39098CA375A}"/>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DC7-4671-9D89-B39098CA375A}"/>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DC7-4671-9D89-B39098CA375A}"/>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DC7-4671-9D89-B39098CA375A}"/>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2019'!$D$84:$F$84</c:f>
              <c:numCache>
                <c:formatCode>_-* #,##0_-;\-* #,##0_-;_-* "-"??_-;_-@_-</c:formatCode>
                <c:ptCount val="3"/>
                <c:pt idx="0">
                  <c:v>0</c:v>
                </c:pt>
                <c:pt idx="1">
                  <c:v>0</c:v>
                </c:pt>
                <c:pt idx="2">
                  <c:v>0</c:v>
                </c:pt>
              </c:numCache>
            </c:numRef>
          </c:val>
          <c:extLst>
            <c:ext xmlns:c16="http://schemas.microsoft.com/office/drawing/2014/chart" uri="{C3380CC4-5D6E-409C-BE32-E72D297353CC}">
              <c16:uniqueId val="{00000006-EDC7-4671-9D89-B39098CA375A}"/>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n-US" sz="1400" baseline="0"/>
              <a:t>Acompanhamento PDI 2019</a:t>
            </a:r>
          </a:p>
          <a:p>
            <a:pPr>
              <a:defRPr sz="1400"/>
            </a:pPr>
            <a:r>
              <a:rPr lang="en-US" sz="1400" baseline="0"/>
              <a:t>Eixo Extensão</a:t>
            </a:r>
            <a:endParaRPr lang="en-US" sz="1400"/>
          </a:p>
        </c:rich>
      </c:tx>
      <c:layout>
        <c:manualLayout>
          <c:xMode val="edge"/>
          <c:yMode val="edge"/>
          <c:x val="0.21711045047940492"/>
          <c:y val="0"/>
        </c:manualLayout>
      </c:layout>
      <c:overlay val="0"/>
    </c:title>
    <c:autoTitleDeleted val="0"/>
    <c:plotArea>
      <c:layout>
        <c:manualLayout>
          <c:layoutTarget val="inner"/>
          <c:xMode val="edge"/>
          <c:yMode val="edge"/>
          <c:x val="0.27697064652632675"/>
          <c:y val="0.30467917120116145"/>
          <c:w val="0.37426255284523002"/>
          <c:h val="0.6526773787422917"/>
        </c:manualLayout>
      </c:layout>
      <c:pieChart>
        <c:varyColors val="1"/>
        <c:ser>
          <c:idx val="0"/>
          <c:order val="0"/>
          <c:spPr>
            <a:gradFill flip="none" rotWithShape="1">
              <a:gsLst>
                <a:gs pos="49542">
                  <a:srgbClr val="809E41"/>
                </a:gs>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c:spPr>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c:spPr>
            <c:extLst>
              <c:ext xmlns:c16="http://schemas.microsoft.com/office/drawing/2014/chart" uri="{C3380CC4-5D6E-409C-BE32-E72D297353CC}">
                <c16:uniqueId val="{00000001-D5F1-424E-8ADD-B48C62ED05F8}"/>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c:spPr>
            <c:extLst>
              <c:ext xmlns:c16="http://schemas.microsoft.com/office/drawing/2014/chart" uri="{C3380CC4-5D6E-409C-BE32-E72D297353CC}">
                <c16:uniqueId val="{00000003-D5F1-424E-8ADD-B48C62ED05F8}"/>
              </c:ext>
            </c:extLst>
          </c:dPt>
          <c:dPt>
            <c:idx val="2"/>
            <c:bubble3D val="0"/>
            <c:spPr>
              <a:solidFill>
                <a:srgbClr val="C00000">
                  <a:alpha val="78000"/>
                </a:srgbClr>
              </a:solidFill>
            </c:spPr>
            <c:extLst>
              <c:ext xmlns:c16="http://schemas.microsoft.com/office/drawing/2014/chart" uri="{C3380CC4-5D6E-409C-BE32-E72D297353CC}">
                <c16:uniqueId val="{00000005-D5F1-424E-8ADD-B48C62ED05F8}"/>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5F1-424E-8ADD-B48C62ED05F8}"/>
                </c:ext>
              </c:extLst>
            </c:dLbl>
            <c:dLbl>
              <c:idx val="1"/>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5F1-424E-8ADD-B48C62ED05F8}"/>
                </c:ext>
              </c:extLst>
            </c:dLbl>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5F1-424E-8ADD-B48C62ED05F8}"/>
                </c:ext>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'Resultado Ações 2019'!$D$82:$F$82</c:f>
              <c:strCache>
                <c:ptCount val="3"/>
                <c:pt idx="0">
                  <c:v>Realizada</c:v>
                </c:pt>
                <c:pt idx="1">
                  <c:v>Em Andamento</c:v>
                </c:pt>
                <c:pt idx="2">
                  <c:v>Não Iniciada</c:v>
                </c:pt>
              </c:strCache>
            </c:strRef>
          </c:cat>
          <c:val>
            <c:numRef>
              <c:f>'Resultado Ações 2019'!$D$85:$F$85</c:f>
              <c:numCache>
                <c:formatCode>_-* #,##0_-;\-* #,##0_-;_-* "-"??_-;_-@_-</c:formatCode>
                <c:ptCount val="3"/>
                <c:pt idx="0">
                  <c:v>0</c:v>
                </c:pt>
                <c:pt idx="1">
                  <c:v>0</c:v>
                </c:pt>
                <c:pt idx="2">
                  <c:v>0</c:v>
                </c:pt>
              </c:numCache>
            </c:numRef>
          </c:val>
          <c:extLst>
            <c:ext xmlns:c16="http://schemas.microsoft.com/office/drawing/2014/chart" uri="{C3380CC4-5D6E-409C-BE32-E72D297353CC}">
              <c16:uniqueId val="{00000006-D5F1-424E-8ADD-B48C62ED05F8}"/>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290267288017813"/>
          <c:y val="0.44423276358747837"/>
          <c:w val="0.30064208252098978"/>
          <c:h val="0.36440358430208686"/>
        </c:manualLayout>
      </c:layout>
      <c:overlay val="0"/>
    </c:legend>
    <c:plotVisOnly val="1"/>
    <c:dispBlanksAs val="zero"/>
    <c:showDLblsOverMax val="0"/>
  </c:chart>
  <c:printSettings>
    <c:headerFooter/>
    <c:pageMargins b="0.78740157499999996" l="0.511811024" r="0.511811024" t="0.78740157499999996" header="0.31496062000000208" footer="0.31496062000000208"/>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6" Type="http://schemas.openxmlformats.org/officeDocument/2006/relationships/chart" Target="../charts/chart20.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5" Type="http://schemas.openxmlformats.org/officeDocument/2006/relationships/chart" Target="../charts/chart1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3" Type="http://schemas.openxmlformats.org/officeDocument/2006/relationships/chart" Target="../charts/chart23.xml"/><Relationship Id="rId7" Type="http://schemas.openxmlformats.org/officeDocument/2006/relationships/chart" Target="../charts/chart27.xml"/><Relationship Id="rId12" Type="http://schemas.openxmlformats.org/officeDocument/2006/relationships/chart" Target="../charts/chart32.xml"/><Relationship Id="rId17" Type="http://schemas.openxmlformats.org/officeDocument/2006/relationships/chart" Target="../charts/chart37.xml"/><Relationship Id="rId2" Type="http://schemas.openxmlformats.org/officeDocument/2006/relationships/chart" Target="../charts/chart22.xml"/><Relationship Id="rId16" Type="http://schemas.openxmlformats.org/officeDocument/2006/relationships/chart" Target="../charts/chart36.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5" Type="http://schemas.openxmlformats.org/officeDocument/2006/relationships/chart" Target="../charts/chart25.xml"/><Relationship Id="rId15" Type="http://schemas.openxmlformats.org/officeDocument/2006/relationships/chart" Target="../charts/chart3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chart" Target="../charts/chart34.xml"/></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828675</xdr:colOff>
      <xdr:row>0</xdr:row>
      <xdr:rowOff>0</xdr:rowOff>
    </xdr:from>
    <xdr:ext cx="175915" cy="618843"/>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1514475" y="762000"/>
          <a:ext cx="175915" cy="61884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87075" tIns="43539" rIns="87075" bIns="43539" anchor="t" upright="1">
          <a:spAutoFit/>
        </a:bodyPr>
        <a:lstStyle/>
        <a:p>
          <a:pPr algn="l" rtl="0">
            <a:defRPr sz="1000"/>
          </a:pPr>
          <a:endParaRPr lang="pt-BR" sz="1800" b="0" i="0" u="none" strike="noStrike" baseline="0">
            <a:solidFill>
              <a:srgbClr val="000000"/>
            </a:solidFill>
            <a:latin typeface="Arial"/>
            <a:cs typeface="Arial"/>
          </a:endParaRPr>
        </a:p>
        <a:p>
          <a:pPr algn="l" rtl="0">
            <a:defRPr sz="1000"/>
          </a:pPr>
          <a:endParaRPr lang="pt-BR" sz="1800" b="0" i="0" u="none" strike="noStrike" baseline="0">
            <a:solidFill>
              <a:srgbClr val="000000"/>
            </a:solidFill>
            <a:latin typeface="Arial"/>
            <a:cs typeface="Arial"/>
          </a:endParaRPr>
        </a:p>
      </xdr:txBody>
    </xdr:sp>
    <xdr:clientData/>
  </xdr:oneCellAnchor>
  <xdr:oneCellAnchor>
    <xdr:from>
      <xdr:col>3</xdr:col>
      <xdr:colOff>361950</xdr:colOff>
      <xdr:row>0</xdr:row>
      <xdr:rowOff>0</xdr:rowOff>
    </xdr:from>
    <xdr:ext cx="175915" cy="618843"/>
    <xdr:sp macro="" textlink="">
      <xdr:nvSpPr>
        <xdr:cNvPr id="10" name="Text Box 67">
          <a:extLst>
            <a:ext uri="{FF2B5EF4-FFF2-40B4-BE49-F238E27FC236}">
              <a16:creationId xmlns:a16="http://schemas.microsoft.com/office/drawing/2014/main" id="{00000000-0008-0000-0000-00000A000000}"/>
            </a:ext>
          </a:extLst>
        </xdr:cNvPr>
        <xdr:cNvSpPr txBox="1">
          <a:spLocks noChangeArrowheads="1"/>
        </xdr:cNvSpPr>
      </xdr:nvSpPr>
      <xdr:spPr bwMode="auto">
        <a:xfrm>
          <a:off x="2505075" y="9725025"/>
          <a:ext cx="175915" cy="61884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87075" tIns="43539" rIns="87075" bIns="43539" anchor="t" upright="1">
          <a:spAutoFit/>
        </a:bodyPr>
        <a:lstStyle/>
        <a:p>
          <a:pPr algn="l" rtl="0">
            <a:defRPr sz="1000"/>
          </a:pPr>
          <a:endParaRPr lang="pt-BR" sz="1800" b="0" i="0" u="none" strike="noStrike" baseline="0">
            <a:solidFill>
              <a:srgbClr val="000000"/>
            </a:solidFill>
            <a:latin typeface="Arial"/>
            <a:cs typeface="Arial"/>
          </a:endParaRPr>
        </a:p>
        <a:p>
          <a:pPr algn="l" rtl="0">
            <a:defRPr sz="1000"/>
          </a:pPr>
          <a:endParaRPr lang="pt-BR" sz="1800" b="0" i="0" u="none" strike="noStrike" baseline="0">
            <a:solidFill>
              <a:srgbClr val="000000"/>
            </a:solidFill>
            <a:latin typeface="Arial"/>
            <a:cs typeface="Aria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57150</xdr:colOff>
      <xdr:row>12</xdr:row>
      <xdr:rowOff>104775</xdr:rowOff>
    </xdr:from>
    <xdr:to>
      <xdr:col>8</xdr:col>
      <xdr:colOff>495300</xdr:colOff>
      <xdr:row>27</xdr:row>
      <xdr:rowOff>185738</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704850</xdr:colOff>
      <xdr:row>0</xdr:row>
      <xdr:rowOff>133350</xdr:rowOff>
    </xdr:from>
    <xdr:to>
      <xdr:col>5</xdr:col>
      <xdr:colOff>438150</xdr:colOff>
      <xdr:row>13</xdr:row>
      <xdr:rowOff>0</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561975</xdr:colOff>
      <xdr:row>0</xdr:row>
      <xdr:rowOff>123825</xdr:rowOff>
    </xdr:from>
    <xdr:to>
      <xdr:col>9</xdr:col>
      <xdr:colOff>190500</xdr:colOff>
      <xdr:row>12</xdr:row>
      <xdr:rowOff>180975</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133350</xdr:colOff>
      <xdr:row>13</xdr:row>
      <xdr:rowOff>47625</xdr:rowOff>
    </xdr:from>
    <xdr:to>
      <xdr:col>9</xdr:col>
      <xdr:colOff>209551</xdr:colOff>
      <xdr:row>28</xdr:row>
      <xdr:rowOff>180975</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17111</xdr:colOff>
      <xdr:row>1</xdr:row>
      <xdr:rowOff>97923</xdr:rowOff>
    </xdr:from>
    <xdr:ext cx="3716689" cy="1736053"/>
    <xdr:sp macro="" textlink="">
      <xdr:nvSpPr>
        <xdr:cNvPr id="5" name="Retângulo 4">
          <a:extLst>
            <a:ext uri="{FF2B5EF4-FFF2-40B4-BE49-F238E27FC236}">
              <a16:creationId xmlns:a16="http://schemas.microsoft.com/office/drawing/2014/main" id="{00000000-0008-0000-0200-000005000000}"/>
            </a:ext>
          </a:extLst>
        </xdr:cNvPr>
        <xdr:cNvSpPr/>
      </xdr:nvSpPr>
      <xdr:spPr>
        <a:xfrm>
          <a:off x="17111" y="288423"/>
          <a:ext cx="3716689" cy="1736053"/>
        </a:xfrm>
        <a:prstGeom prst="rect">
          <a:avLst/>
        </a:prstGeom>
        <a:noFill/>
      </xdr:spPr>
      <xdr:txBody>
        <a:bodyPr wrap="square" lIns="91440" tIns="45720" rIns="91440" bIns="45720">
          <a:spAutoFit/>
        </a:bodyPr>
        <a:lstStyle/>
        <a:p>
          <a:pPr algn="ctr"/>
          <a:r>
            <a:rPr lang="pt-BR" sz="35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PDI</a:t>
          </a:r>
          <a:r>
            <a:rPr lang="pt-BR" sz="35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2018-2022</a:t>
          </a:r>
          <a:endParaRPr lang="pt-BR" sz="35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a:p>
          <a:pPr algn="ctr"/>
          <a:r>
            <a:rPr lang="pt-BR" sz="35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Acompanhamento </a:t>
          </a:r>
        </a:p>
        <a:p>
          <a:pPr algn="ctr"/>
          <a:r>
            <a:rPr lang="pt-BR" sz="35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Ações</a:t>
          </a:r>
          <a:r>
            <a:rPr lang="pt-BR" sz="35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a:t>
          </a:r>
          <a:r>
            <a:rPr lang="pt-BR" sz="35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2018</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219075</xdr:colOff>
      <xdr:row>0</xdr:row>
      <xdr:rowOff>152400</xdr:rowOff>
    </xdr:from>
    <xdr:to>
      <xdr:col>2</xdr:col>
      <xdr:colOff>1352550</xdr:colOff>
      <xdr:row>13</xdr:row>
      <xdr:rowOff>19050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1600200</xdr:colOff>
      <xdr:row>0</xdr:row>
      <xdr:rowOff>152400</xdr:rowOff>
    </xdr:from>
    <xdr:to>
      <xdr:col>5</xdr:col>
      <xdr:colOff>1152525</xdr:colOff>
      <xdr:row>13</xdr:row>
      <xdr:rowOff>19050</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180975</xdr:colOff>
      <xdr:row>14</xdr:row>
      <xdr:rowOff>66675</xdr:rowOff>
    </xdr:from>
    <xdr:to>
      <xdr:col>2</xdr:col>
      <xdr:colOff>819150</xdr:colOff>
      <xdr:row>26</xdr:row>
      <xdr:rowOff>123825</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1000125</xdr:colOff>
      <xdr:row>14</xdr:row>
      <xdr:rowOff>85725</xdr:rowOff>
    </xdr:from>
    <xdr:to>
      <xdr:col>4</xdr:col>
      <xdr:colOff>1190625</xdr:colOff>
      <xdr:row>26</xdr:row>
      <xdr:rowOff>142875</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104775</xdr:colOff>
      <xdr:row>14</xdr:row>
      <xdr:rowOff>76200</xdr:rowOff>
    </xdr:from>
    <xdr:to>
      <xdr:col>8</xdr:col>
      <xdr:colOff>361950</xdr:colOff>
      <xdr:row>26</xdr:row>
      <xdr:rowOff>133350</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190500</xdr:colOff>
      <xdr:row>27</xdr:row>
      <xdr:rowOff>104775</xdr:rowOff>
    </xdr:from>
    <xdr:to>
      <xdr:col>2</xdr:col>
      <xdr:colOff>828675</xdr:colOff>
      <xdr:row>39</xdr:row>
      <xdr:rowOff>161925</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1019175</xdr:colOff>
      <xdr:row>27</xdr:row>
      <xdr:rowOff>114300</xdr:rowOff>
    </xdr:from>
    <xdr:to>
      <xdr:col>4</xdr:col>
      <xdr:colOff>1209675</xdr:colOff>
      <xdr:row>39</xdr:row>
      <xdr:rowOff>171450</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123825</xdr:colOff>
      <xdr:row>27</xdr:row>
      <xdr:rowOff>123825</xdr:rowOff>
    </xdr:from>
    <xdr:to>
      <xdr:col>8</xdr:col>
      <xdr:colOff>381000</xdr:colOff>
      <xdr:row>39</xdr:row>
      <xdr:rowOff>180975</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180975</xdr:colOff>
      <xdr:row>40</xdr:row>
      <xdr:rowOff>171450</xdr:rowOff>
    </xdr:from>
    <xdr:to>
      <xdr:col>2</xdr:col>
      <xdr:colOff>819150</xdr:colOff>
      <xdr:row>53</xdr:row>
      <xdr:rowOff>38100</xdr:rowOff>
    </xdr:to>
    <xdr:graphicFrame macro="">
      <xdr:nvGraphicFramePr>
        <xdr:cNvPr id="12" name="Gráfico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1000125</xdr:colOff>
      <xdr:row>41</xdr:row>
      <xdr:rowOff>19050</xdr:rowOff>
    </xdr:from>
    <xdr:to>
      <xdr:col>4</xdr:col>
      <xdr:colOff>1190625</xdr:colOff>
      <xdr:row>53</xdr:row>
      <xdr:rowOff>76200</xdr:rowOff>
    </xdr:to>
    <xdr:graphicFrame macro="">
      <xdr:nvGraphicFramePr>
        <xdr:cNvPr id="13" name="Gráfico 12">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107950</xdr:colOff>
      <xdr:row>41</xdr:row>
      <xdr:rowOff>25400</xdr:rowOff>
    </xdr:from>
    <xdr:to>
      <xdr:col>8</xdr:col>
      <xdr:colOff>361950</xdr:colOff>
      <xdr:row>53</xdr:row>
      <xdr:rowOff>82550</xdr:rowOff>
    </xdr:to>
    <xdr:graphicFrame macro="">
      <xdr:nvGraphicFramePr>
        <xdr:cNvPr id="14" name="Gráfico 13">
          <a:extLst>
            <a:ext uri="{FF2B5EF4-FFF2-40B4-BE49-F238E27FC236}">
              <a16:creationId xmlns:a16="http://schemas.microsoft.com/office/drawing/2014/main" id="{00000000-0008-0000-03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171450</xdr:colOff>
      <xdr:row>53</xdr:row>
      <xdr:rowOff>158750</xdr:rowOff>
    </xdr:from>
    <xdr:to>
      <xdr:col>2</xdr:col>
      <xdr:colOff>825500</xdr:colOff>
      <xdr:row>66</xdr:row>
      <xdr:rowOff>31750</xdr:rowOff>
    </xdr:to>
    <xdr:graphicFrame macro="">
      <xdr:nvGraphicFramePr>
        <xdr:cNvPr id="15" name="Gráfico 14">
          <a:extLst>
            <a:ext uri="{FF2B5EF4-FFF2-40B4-BE49-F238E27FC236}">
              <a16:creationId xmlns:a16="http://schemas.microsoft.com/office/drawing/2014/main" id="{00000000-0008-0000-03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1009650</xdr:colOff>
      <xdr:row>54</xdr:row>
      <xdr:rowOff>6350</xdr:rowOff>
    </xdr:from>
    <xdr:to>
      <xdr:col>4</xdr:col>
      <xdr:colOff>1200150</xdr:colOff>
      <xdr:row>66</xdr:row>
      <xdr:rowOff>63500</xdr:rowOff>
    </xdr:to>
    <xdr:graphicFrame macro="">
      <xdr:nvGraphicFramePr>
        <xdr:cNvPr id="16" name="Gráfico 15">
          <a:extLst>
            <a:ext uri="{FF2B5EF4-FFF2-40B4-BE49-F238E27FC236}">
              <a16:creationId xmlns:a16="http://schemas.microsoft.com/office/drawing/2014/main" id="{00000000-0008-0000-03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101600</xdr:colOff>
      <xdr:row>53</xdr:row>
      <xdr:rowOff>171450</xdr:rowOff>
    </xdr:from>
    <xdr:to>
      <xdr:col>8</xdr:col>
      <xdr:colOff>355600</xdr:colOff>
      <xdr:row>66</xdr:row>
      <xdr:rowOff>44450</xdr:rowOff>
    </xdr:to>
    <xdr:graphicFrame macro="">
      <xdr:nvGraphicFramePr>
        <xdr:cNvPr id="17" name="Gráfico 16">
          <a:extLst>
            <a:ext uri="{FF2B5EF4-FFF2-40B4-BE49-F238E27FC236}">
              <a16:creationId xmlns:a16="http://schemas.microsoft.com/office/drawing/2014/main" id="{00000000-0008-0000-03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158750</xdr:colOff>
      <xdr:row>66</xdr:row>
      <xdr:rowOff>177800</xdr:rowOff>
    </xdr:from>
    <xdr:to>
      <xdr:col>2</xdr:col>
      <xdr:colOff>812800</xdr:colOff>
      <xdr:row>79</xdr:row>
      <xdr:rowOff>50800</xdr:rowOff>
    </xdr:to>
    <xdr:graphicFrame macro="">
      <xdr:nvGraphicFramePr>
        <xdr:cNvPr id="18" name="Gráfico 17">
          <a:extLst>
            <a:ext uri="{FF2B5EF4-FFF2-40B4-BE49-F238E27FC236}">
              <a16:creationId xmlns:a16="http://schemas.microsoft.com/office/drawing/2014/main" id="{00000000-0008-0000-03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996950</xdr:colOff>
      <xdr:row>66</xdr:row>
      <xdr:rowOff>177800</xdr:rowOff>
    </xdr:from>
    <xdr:to>
      <xdr:col>4</xdr:col>
      <xdr:colOff>1187450</xdr:colOff>
      <xdr:row>79</xdr:row>
      <xdr:rowOff>50800</xdr:rowOff>
    </xdr:to>
    <xdr:graphicFrame macro="">
      <xdr:nvGraphicFramePr>
        <xdr:cNvPr id="19" name="Gráfico 18">
          <a:extLst>
            <a:ext uri="{FF2B5EF4-FFF2-40B4-BE49-F238E27FC236}">
              <a16:creationId xmlns:a16="http://schemas.microsoft.com/office/drawing/2014/main"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162982</xdr:colOff>
      <xdr:row>4</xdr:row>
      <xdr:rowOff>84668</xdr:rowOff>
    </xdr:from>
    <xdr:to>
      <xdr:col>3</xdr:col>
      <xdr:colOff>846666</xdr:colOff>
      <xdr:row>15</xdr:row>
      <xdr:rowOff>31750</xdr:rowOff>
    </xdr:to>
    <xdr:graphicFrame macro="">
      <xdr:nvGraphicFramePr>
        <xdr:cNvPr id="8" name="Gráfico 1">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139694</xdr:colOff>
      <xdr:row>4</xdr:row>
      <xdr:rowOff>84667</xdr:rowOff>
    </xdr:from>
    <xdr:to>
      <xdr:col>8</xdr:col>
      <xdr:colOff>380994</xdr:colOff>
      <xdr:row>15</xdr:row>
      <xdr:rowOff>31750</xdr:rowOff>
    </xdr:to>
    <xdr:graphicFrame macro="">
      <xdr:nvGraphicFramePr>
        <xdr:cNvPr id="9" name="Gráfico 1">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721780</xdr:colOff>
      <xdr:row>4</xdr:row>
      <xdr:rowOff>86784</xdr:rowOff>
    </xdr:from>
    <xdr:to>
      <xdr:col>13</xdr:col>
      <xdr:colOff>243414</xdr:colOff>
      <xdr:row>15</xdr:row>
      <xdr:rowOff>21166</xdr:rowOff>
    </xdr:to>
    <xdr:graphicFrame macro="">
      <xdr:nvGraphicFramePr>
        <xdr:cNvPr id="10" name="Gráfico 1">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148167</xdr:colOff>
      <xdr:row>16</xdr:row>
      <xdr:rowOff>3174</xdr:rowOff>
    </xdr:from>
    <xdr:to>
      <xdr:col>3</xdr:col>
      <xdr:colOff>836084</xdr:colOff>
      <xdr:row>28</xdr:row>
      <xdr:rowOff>21166</xdr:rowOff>
    </xdr:to>
    <xdr:graphicFrame macro="">
      <xdr:nvGraphicFramePr>
        <xdr:cNvPr id="11" name="Gráfico 1">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143184</xdr:colOff>
      <xdr:row>6</xdr:row>
      <xdr:rowOff>80621</xdr:rowOff>
    </xdr:from>
    <xdr:to>
      <xdr:col>3</xdr:col>
      <xdr:colOff>698499</xdr:colOff>
      <xdr:row>7</xdr:row>
      <xdr:rowOff>137584</xdr:rowOff>
    </xdr:to>
    <xdr:sp macro="" textlink="$AB$11">
      <xdr:nvSpPr>
        <xdr:cNvPr id="12" name="Retângulo 11">
          <a:extLst>
            <a:ext uri="{FF2B5EF4-FFF2-40B4-BE49-F238E27FC236}">
              <a16:creationId xmlns:a16="http://schemas.microsoft.com/office/drawing/2014/main" id="{00000000-0008-0000-0400-00000C000000}"/>
            </a:ext>
          </a:extLst>
        </xdr:cNvPr>
        <xdr:cNvSpPr/>
      </xdr:nvSpPr>
      <xdr:spPr>
        <a:xfrm>
          <a:off x="2566767" y="1234204"/>
          <a:ext cx="555315" cy="258047"/>
        </a:xfrm>
        <a:prstGeom prst="rect">
          <a:avLst/>
        </a:prstGeom>
        <a:ln>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fld id="{F712CA9A-2333-48EB-887B-60659D16ACB3}" type="TxLink">
            <a:rPr lang="pt-BR" sz="1100" b="0" i="0" u="none" strike="noStrike">
              <a:solidFill>
                <a:srgbClr val="000000"/>
              </a:solidFill>
              <a:latin typeface="Calibri"/>
              <a:cs typeface="Calibri"/>
            </a:rPr>
            <a:pPr algn="l"/>
            <a:t>#REF!</a:t>
          </a:fld>
          <a:endParaRPr lang="pt-BR" sz="1100"/>
        </a:p>
      </xdr:txBody>
    </xdr:sp>
    <xdr:clientData/>
  </xdr:twoCellAnchor>
  <xdr:twoCellAnchor>
    <xdr:from>
      <xdr:col>7</xdr:col>
      <xdr:colOff>420968</xdr:colOff>
      <xdr:row>6</xdr:row>
      <xdr:rowOff>27082</xdr:rowOff>
    </xdr:from>
    <xdr:to>
      <xdr:col>8</xdr:col>
      <xdr:colOff>293968</xdr:colOff>
      <xdr:row>7</xdr:row>
      <xdr:rowOff>51983</xdr:rowOff>
    </xdr:to>
    <xdr:sp macro="" textlink="$AG$11">
      <xdr:nvSpPr>
        <xdr:cNvPr id="13" name="Retângulo 12">
          <a:extLst>
            <a:ext uri="{FF2B5EF4-FFF2-40B4-BE49-F238E27FC236}">
              <a16:creationId xmlns:a16="http://schemas.microsoft.com/office/drawing/2014/main" id="{00000000-0008-0000-0400-00000D000000}"/>
            </a:ext>
          </a:extLst>
        </xdr:cNvPr>
        <xdr:cNvSpPr/>
      </xdr:nvSpPr>
      <xdr:spPr>
        <a:xfrm>
          <a:off x="5913718" y="1180665"/>
          <a:ext cx="518583" cy="225985"/>
        </a:xfrm>
        <a:prstGeom prst="rect">
          <a:avLst/>
        </a:prstGeom>
        <a:ln>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indent="0" algn="l"/>
          <a:fld id="{00C29A02-CF84-4117-B78B-63E3767A8875}" type="TxLink">
            <a:rPr lang="pt-BR" sz="1100" b="0" i="0" u="none" strike="noStrike">
              <a:solidFill>
                <a:schemeClr val="dk1"/>
              </a:solidFill>
              <a:latin typeface="+mn-lt"/>
              <a:ea typeface="+mn-ea"/>
              <a:cs typeface="+mn-cs"/>
            </a:rPr>
            <a:pPr marL="0" indent="0" algn="l"/>
            <a:t>#REF!</a:t>
          </a:fld>
          <a:endParaRPr lang="pt-BR" sz="1100">
            <a:solidFill>
              <a:schemeClr val="dk1"/>
            </a:solidFill>
            <a:latin typeface="+mn-lt"/>
            <a:ea typeface="+mn-ea"/>
            <a:cs typeface="+mn-cs"/>
          </a:endParaRPr>
        </a:p>
      </xdr:txBody>
    </xdr:sp>
    <xdr:clientData/>
  </xdr:twoCellAnchor>
  <xdr:twoCellAnchor>
    <xdr:from>
      <xdr:col>11</xdr:col>
      <xdr:colOff>610535</xdr:colOff>
      <xdr:row>6</xdr:row>
      <xdr:rowOff>83110</xdr:rowOff>
    </xdr:from>
    <xdr:to>
      <xdr:col>13</xdr:col>
      <xdr:colOff>148169</xdr:colOff>
      <xdr:row>7</xdr:row>
      <xdr:rowOff>137583</xdr:rowOff>
    </xdr:to>
    <xdr:sp macro="" textlink="$AL$11">
      <xdr:nvSpPr>
        <xdr:cNvPr id="14" name="Retângulo 13">
          <a:extLst>
            <a:ext uri="{FF2B5EF4-FFF2-40B4-BE49-F238E27FC236}">
              <a16:creationId xmlns:a16="http://schemas.microsoft.com/office/drawing/2014/main" id="{00000000-0008-0000-0400-00000E000000}"/>
            </a:ext>
          </a:extLst>
        </xdr:cNvPr>
        <xdr:cNvSpPr/>
      </xdr:nvSpPr>
      <xdr:spPr>
        <a:xfrm>
          <a:off x="9299452" y="1236693"/>
          <a:ext cx="574800" cy="255557"/>
        </a:xfrm>
        <a:prstGeom prst="rect">
          <a:avLst/>
        </a:prstGeom>
        <a:ln>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indent="0" algn="l"/>
          <a:fld id="{B733F3E1-1DB1-4C7C-97D6-3612CE1BA205}" type="TxLink">
            <a:rPr lang="pt-BR" sz="1100" b="0" i="0" u="none" strike="noStrike">
              <a:solidFill>
                <a:schemeClr val="dk1"/>
              </a:solidFill>
              <a:latin typeface="+mn-lt"/>
              <a:ea typeface="+mn-ea"/>
              <a:cs typeface="+mn-cs"/>
            </a:rPr>
            <a:pPr marL="0" indent="0" algn="l"/>
            <a:t>#REF!</a:t>
          </a:fld>
          <a:endParaRPr lang="pt-BR" sz="1100">
            <a:solidFill>
              <a:schemeClr val="dk1"/>
            </a:solidFill>
            <a:latin typeface="+mn-lt"/>
            <a:ea typeface="+mn-ea"/>
            <a:cs typeface="+mn-cs"/>
          </a:endParaRPr>
        </a:p>
      </xdr:txBody>
    </xdr:sp>
    <xdr:clientData/>
  </xdr:twoCellAnchor>
  <xdr:twoCellAnchor>
    <xdr:from>
      <xdr:col>3</xdr:col>
      <xdr:colOff>215464</xdr:colOff>
      <xdr:row>19</xdr:row>
      <xdr:rowOff>60262</xdr:rowOff>
    </xdr:from>
    <xdr:to>
      <xdr:col>3</xdr:col>
      <xdr:colOff>734047</xdr:colOff>
      <xdr:row>20</xdr:row>
      <xdr:rowOff>127498</xdr:rowOff>
    </xdr:to>
    <xdr:sp macro="" textlink="$AQ$11">
      <xdr:nvSpPr>
        <xdr:cNvPr id="15" name="Retângulo 14">
          <a:extLst>
            <a:ext uri="{FF2B5EF4-FFF2-40B4-BE49-F238E27FC236}">
              <a16:creationId xmlns:a16="http://schemas.microsoft.com/office/drawing/2014/main" id="{00000000-0008-0000-0400-00000F000000}"/>
            </a:ext>
          </a:extLst>
        </xdr:cNvPr>
        <xdr:cNvSpPr/>
      </xdr:nvSpPr>
      <xdr:spPr>
        <a:xfrm>
          <a:off x="2639047" y="3383429"/>
          <a:ext cx="518583" cy="225986"/>
        </a:xfrm>
        <a:prstGeom prst="rect">
          <a:avLst/>
        </a:prstGeom>
        <a:ln>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indent="0" algn="l"/>
          <a:fld id="{3292F88E-853F-468D-BD53-4B3E14304508}" type="TxLink">
            <a:rPr lang="pt-BR" sz="1100" b="0" i="0" u="none" strike="noStrike">
              <a:solidFill>
                <a:schemeClr val="dk1"/>
              </a:solidFill>
              <a:latin typeface="+mn-lt"/>
              <a:ea typeface="+mn-ea"/>
              <a:cs typeface="+mn-cs"/>
            </a:rPr>
            <a:pPr marL="0" indent="0" algn="l"/>
            <a:t>#REF!</a:t>
          </a:fld>
          <a:endParaRPr lang="pt-BR" sz="1100">
            <a:solidFill>
              <a:schemeClr val="dk1"/>
            </a:solidFill>
            <a:latin typeface="+mn-lt"/>
            <a:ea typeface="+mn-ea"/>
            <a:cs typeface="+mn-cs"/>
          </a:endParaRPr>
        </a:p>
      </xdr:txBody>
    </xdr:sp>
    <xdr:clientData/>
  </xdr:twoCellAnchor>
  <xdr:twoCellAnchor>
    <xdr:from>
      <xdr:col>4</xdr:col>
      <xdr:colOff>137583</xdr:colOff>
      <xdr:row>16</xdr:row>
      <xdr:rowOff>10584</xdr:rowOff>
    </xdr:from>
    <xdr:to>
      <xdr:col>8</xdr:col>
      <xdr:colOff>381000</xdr:colOff>
      <xdr:row>28</xdr:row>
      <xdr:rowOff>28576</xdr:rowOff>
    </xdr:to>
    <xdr:graphicFrame macro="">
      <xdr:nvGraphicFramePr>
        <xdr:cNvPr id="16" name="Gráfico 1">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423333</xdr:colOff>
      <xdr:row>19</xdr:row>
      <xdr:rowOff>63500</xdr:rowOff>
    </xdr:from>
    <xdr:to>
      <xdr:col>8</xdr:col>
      <xdr:colOff>296333</xdr:colOff>
      <xdr:row>20</xdr:row>
      <xdr:rowOff>130736</xdr:rowOff>
    </xdr:to>
    <xdr:sp macro="" textlink="$AV$11">
      <xdr:nvSpPr>
        <xdr:cNvPr id="17" name="Retângulo 16">
          <a:extLst>
            <a:ext uri="{FF2B5EF4-FFF2-40B4-BE49-F238E27FC236}">
              <a16:creationId xmlns:a16="http://schemas.microsoft.com/office/drawing/2014/main" id="{00000000-0008-0000-0400-000011000000}"/>
            </a:ext>
          </a:extLst>
        </xdr:cNvPr>
        <xdr:cNvSpPr/>
      </xdr:nvSpPr>
      <xdr:spPr>
        <a:xfrm>
          <a:off x="5916083" y="3386667"/>
          <a:ext cx="518583" cy="225986"/>
        </a:xfrm>
        <a:prstGeom prst="rect">
          <a:avLst/>
        </a:prstGeom>
        <a:ln>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indent="0" algn="l"/>
          <a:fld id="{BB3F7614-A05C-4BC2-A3F7-1D7F227307C2}" type="TxLink">
            <a:rPr lang="en-US" sz="1000" b="0" i="0" u="none" strike="noStrike">
              <a:solidFill>
                <a:srgbClr val="000000"/>
              </a:solidFill>
              <a:latin typeface="Arial"/>
              <a:ea typeface="+mn-ea"/>
              <a:cs typeface="Arial"/>
            </a:rPr>
            <a:pPr marL="0" indent="0" algn="l"/>
            <a:t>#REF!</a:t>
          </a:fld>
          <a:endParaRPr lang="pt-BR" sz="1100">
            <a:solidFill>
              <a:schemeClr val="dk1"/>
            </a:solidFill>
            <a:latin typeface="+mn-lt"/>
            <a:ea typeface="+mn-ea"/>
            <a:cs typeface="+mn-cs"/>
          </a:endParaRPr>
        </a:p>
      </xdr:txBody>
    </xdr:sp>
    <xdr:clientData/>
  </xdr:twoCellAnchor>
  <xdr:twoCellAnchor>
    <xdr:from>
      <xdr:col>8</xdr:col>
      <xdr:colOff>730250</xdr:colOff>
      <xdr:row>16</xdr:row>
      <xdr:rowOff>10584</xdr:rowOff>
    </xdr:from>
    <xdr:to>
      <xdr:col>13</xdr:col>
      <xdr:colOff>254000</xdr:colOff>
      <xdr:row>28</xdr:row>
      <xdr:rowOff>28576</xdr:rowOff>
    </xdr:to>
    <xdr:graphicFrame macro="">
      <xdr:nvGraphicFramePr>
        <xdr:cNvPr id="18" name="Gráfico 1">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634999</xdr:colOff>
      <xdr:row>19</xdr:row>
      <xdr:rowOff>137584</xdr:rowOff>
    </xdr:from>
    <xdr:to>
      <xdr:col>13</xdr:col>
      <xdr:colOff>116416</xdr:colOff>
      <xdr:row>21</xdr:row>
      <xdr:rowOff>46070</xdr:rowOff>
    </xdr:to>
    <xdr:sp macro="" textlink="$BA$11">
      <xdr:nvSpPr>
        <xdr:cNvPr id="19" name="Retângulo 18">
          <a:extLst>
            <a:ext uri="{FF2B5EF4-FFF2-40B4-BE49-F238E27FC236}">
              <a16:creationId xmlns:a16="http://schemas.microsoft.com/office/drawing/2014/main" id="{00000000-0008-0000-0400-000013000000}"/>
            </a:ext>
          </a:extLst>
        </xdr:cNvPr>
        <xdr:cNvSpPr/>
      </xdr:nvSpPr>
      <xdr:spPr>
        <a:xfrm>
          <a:off x="9323916" y="3460751"/>
          <a:ext cx="518583" cy="225986"/>
        </a:xfrm>
        <a:prstGeom prst="rect">
          <a:avLst/>
        </a:prstGeom>
        <a:ln>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indent="0" algn="l"/>
          <a:fld id="{C8DCD076-2991-4C20-B9CB-C24F2E3A25A9}" type="TxLink">
            <a:rPr lang="en-US" sz="1000" b="0" i="0" u="none" strike="noStrike">
              <a:solidFill>
                <a:srgbClr val="000000"/>
              </a:solidFill>
              <a:latin typeface="Arial"/>
              <a:ea typeface="+mn-ea"/>
              <a:cs typeface="Arial"/>
            </a:rPr>
            <a:pPr marL="0" indent="0" algn="l"/>
            <a:t>#REF!</a:t>
          </a:fld>
          <a:endParaRPr lang="pt-BR" sz="1100">
            <a:solidFill>
              <a:schemeClr val="dk1"/>
            </a:solidFill>
            <a:latin typeface="+mn-lt"/>
            <a:ea typeface="+mn-ea"/>
            <a:cs typeface="+mn-cs"/>
          </a:endParaRPr>
        </a:p>
      </xdr:txBody>
    </xdr:sp>
    <xdr:clientData/>
  </xdr:twoCellAnchor>
  <xdr:twoCellAnchor>
    <xdr:from>
      <xdr:col>0</xdr:col>
      <xdr:colOff>148167</xdr:colOff>
      <xdr:row>29</xdr:row>
      <xdr:rowOff>84667</xdr:rowOff>
    </xdr:from>
    <xdr:to>
      <xdr:col>3</xdr:col>
      <xdr:colOff>836084</xdr:colOff>
      <xdr:row>41</xdr:row>
      <xdr:rowOff>102659</xdr:rowOff>
    </xdr:to>
    <xdr:graphicFrame macro="">
      <xdr:nvGraphicFramePr>
        <xdr:cNvPr id="20" name="Gráfico 1">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158750</xdr:colOff>
      <xdr:row>32</xdr:row>
      <xdr:rowOff>31750</xdr:rowOff>
    </xdr:from>
    <xdr:to>
      <xdr:col>3</xdr:col>
      <xdr:colOff>677333</xdr:colOff>
      <xdr:row>33</xdr:row>
      <xdr:rowOff>98986</xdr:rowOff>
    </xdr:to>
    <xdr:sp macro="" textlink="$BF$11">
      <xdr:nvSpPr>
        <xdr:cNvPr id="21" name="Retângulo 20">
          <a:extLst>
            <a:ext uri="{FF2B5EF4-FFF2-40B4-BE49-F238E27FC236}">
              <a16:creationId xmlns:a16="http://schemas.microsoft.com/office/drawing/2014/main" id="{00000000-0008-0000-0400-000015000000}"/>
            </a:ext>
          </a:extLst>
        </xdr:cNvPr>
        <xdr:cNvSpPr/>
      </xdr:nvSpPr>
      <xdr:spPr>
        <a:xfrm>
          <a:off x="2582333" y="5418667"/>
          <a:ext cx="518583" cy="225986"/>
        </a:xfrm>
        <a:prstGeom prst="rect">
          <a:avLst/>
        </a:prstGeom>
        <a:ln>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indent="0" algn="l"/>
          <a:fld id="{2A1AC95A-C614-4306-86CE-517FBE9C8B1B}" type="TxLink">
            <a:rPr lang="en-US" sz="1000" b="0" i="0" u="none" strike="noStrike">
              <a:solidFill>
                <a:srgbClr val="000000"/>
              </a:solidFill>
              <a:latin typeface="Arial"/>
              <a:ea typeface="+mn-ea"/>
              <a:cs typeface="Arial"/>
            </a:rPr>
            <a:pPr marL="0" indent="0" algn="l"/>
            <a:t>#REF!</a:t>
          </a:fld>
          <a:endParaRPr lang="pt-BR" sz="1100">
            <a:solidFill>
              <a:schemeClr val="dk1"/>
            </a:solidFill>
            <a:latin typeface="+mn-lt"/>
            <a:ea typeface="+mn-ea"/>
            <a:cs typeface="+mn-cs"/>
          </a:endParaRPr>
        </a:p>
      </xdr:txBody>
    </xdr:sp>
    <xdr:clientData/>
  </xdr:twoCellAnchor>
  <xdr:twoCellAnchor>
    <xdr:from>
      <xdr:col>4</xdr:col>
      <xdr:colOff>137583</xdr:colOff>
      <xdr:row>29</xdr:row>
      <xdr:rowOff>95250</xdr:rowOff>
    </xdr:from>
    <xdr:to>
      <xdr:col>8</xdr:col>
      <xdr:colOff>381000</xdr:colOff>
      <xdr:row>41</xdr:row>
      <xdr:rowOff>113242</xdr:rowOff>
    </xdr:to>
    <xdr:graphicFrame macro="">
      <xdr:nvGraphicFramePr>
        <xdr:cNvPr id="22" name="Gráfico 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148167</xdr:colOff>
      <xdr:row>42</xdr:row>
      <xdr:rowOff>137583</xdr:rowOff>
    </xdr:from>
    <xdr:to>
      <xdr:col>3</xdr:col>
      <xdr:colOff>836084</xdr:colOff>
      <xdr:row>54</xdr:row>
      <xdr:rowOff>155575</xdr:rowOff>
    </xdr:to>
    <xdr:graphicFrame macro="">
      <xdr:nvGraphicFramePr>
        <xdr:cNvPr id="28" name="Gráfico 1">
          <a:extLst>
            <a:ext uri="{FF2B5EF4-FFF2-40B4-BE49-F238E27FC236}">
              <a16:creationId xmlns:a16="http://schemas.microsoft.com/office/drawing/2014/main" id="{96628531-1BD7-41E3-AAB1-E337B7AEC3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179917</xdr:colOff>
      <xdr:row>42</xdr:row>
      <xdr:rowOff>148166</xdr:rowOff>
    </xdr:from>
    <xdr:to>
      <xdr:col>8</xdr:col>
      <xdr:colOff>423334</xdr:colOff>
      <xdr:row>55</xdr:row>
      <xdr:rowOff>7408</xdr:rowOff>
    </xdr:to>
    <xdr:graphicFrame macro="">
      <xdr:nvGraphicFramePr>
        <xdr:cNvPr id="29" name="Gráfico 1">
          <a:extLst>
            <a:ext uri="{FF2B5EF4-FFF2-40B4-BE49-F238E27FC236}">
              <a16:creationId xmlns:a16="http://schemas.microsoft.com/office/drawing/2014/main" id="{939EAF70-41DB-4BE3-ABD9-463BD95E0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592668</xdr:colOff>
      <xdr:row>42</xdr:row>
      <xdr:rowOff>148167</xdr:rowOff>
    </xdr:from>
    <xdr:to>
      <xdr:col>13</xdr:col>
      <xdr:colOff>116418</xdr:colOff>
      <xdr:row>55</xdr:row>
      <xdr:rowOff>7409</xdr:rowOff>
    </xdr:to>
    <xdr:graphicFrame macro="">
      <xdr:nvGraphicFramePr>
        <xdr:cNvPr id="31" name="Gráfico 1">
          <a:extLst>
            <a:ext uri="{FF2B5EF4-FFF2-40B4-BE49-F238E27FC236}">
              <a16:creationId xmlns:a16="http://schemas.microsoft.com/office/drawing/2014/main" id="{7C63F5CE-F767-4456-9E22-B2841166E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148167</xdr:colOff>
      <xdr:row>56</xdr:row>
      <xdr:rowOff>42333</xdr:rowOff>
    </xdr:from>
    <xdr:to>
      <xdr:col>3</xdr:col>
      <xdr:colOff>836084</xdr:colOff>
      <xdr:row>68</xdr:row>
      <xdr:rowOff>60325</xdr:rowOff>
    </xdr:to>
    <xdr:graphicFrame macro="">
      <xdr:nvGraphicFramePr>
        <xdr:cNvPr id="32" name="Gráfico 1">
          <a:extLst>
            <a:ext uri="{FF2B5EF4-FFF2-40B4-BE49-F238E27FC236}">
              <a16:creationId xmlns:a16="http://schemas.microsoft.com/office/drawing/2014/main" id="{0987EC6E-12F1-4F22-AE83-A75C2B0982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201084</xdr:colOff>
      <xdr:row>56</xdr:row>
      <xdr:rowOff>42333</xdr:rowOff>
    </xdr:from>
    <xdr:to>
      <xdr:col>8</xdr:col>
      <xdr:colOff>444501</xdr:colOff>
      <xdr:row>68</xdr:row>
      <xdr:rowOff>60325</xdr:rowOff>
    </xdr:to>
    <xdr:graphicFrame macro="">
      <xdr:nvGraphicFramePr>
        <xdr:cNvPr id="33" name="Gráfico 1">
          <a:extLst>
            <a:ext uri="{FF2B5EF4-FFF2-40B4-BE49-F238E27FC236}">
              <a16:creationId xmlns:a16="http://schemas.microsoft.com/office/drawing/2014/main" id="{71AD99A1-7FC0-4D01-9CD5-3EC983F1D9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603251</xdr:colOff>
      <xdr:row>56</xdr:row>
      <xdr:rowOff>31750</xdr:rowOff>
    </xdr:from>
    <xdr:to>
      <xdr:col>13</xdr:col>
      <xdr:colOff>127001</xdr:colOff>
      <xdr:row>68</xdr:row>
      <xdr:rowOff>49742</xdr:rowOff>
    </xdr:to>
    <xdr:graphicFrame macro="">
      <xdr:nvGraphicFramePr>
        <xdr:cNvPr id="34" name="Gráfico 1">
          <a:extLst>
            <a:ext uri="{FF2B5EF4-FFF2-40B4-BE49-F238E27FC236}">
              <a16:creationId xmlns:a16="http://schemas.microsoft.com/office/drawing/2014/main" id="{F2A0FABB-2FC5-4703-B057-267BC0064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148167</xdr:colOff>
      <xdr:row>69</xdr:row>
      <xdr:rowOff>105833</xdr:rowOff>
    </xdr:from>
    <xdr:to>
      <xdr:col>3</xdr:col>
      <xdr:colOff>836084</xdr:colOff>
      <xdr:row>81</xdr:row>
      <xdr:rowOff>123825</xdr:rowOff>
    </xdr:to>
    <xdr:graphicFrame macro="">
      <xdr:nvGraphicFramePr>
        <xdr:cNvPr id="35" name="Gráfico 1">
          <a:extLst>
            <a:ext uri="{FF2B5EF4-FFF2-40B4-BE49-F238E27FC236}">
              <a16:creationId xmlns:a16="http://schemas.microsoft.com/office/drawing/2014/main" id="{D3064886-8D3D-47CF-9785-3436ED9B0A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179917</xdr:colOff>
      <xdr:row>69</xdr:row>
      <xdr:rowOff>127000</xdr:rowOff>
    </xdr:from>
    <xdr:to>
      <xdr:col>8</xdr:col>
      <xdr:colOff>423334</xdr:colOff>
      <xdr:row>81</xdr:row>
      <xdr:rowOff>144992</xdr:rowOff>
    </xdr:to>
    <xdr:graphicFrame macro="">
      <xdr:nvGraphicFramePr>
        <xdr:cNvPr id="36" name="Gráfico 1">
          <a:extLst>
            <a:ext uri="{FF2B5EF4-FFF2-40B4-BE49-F238E27FC236}">
              <a16:creationId xmlns:a16="http://schemas.microsoft.com/office/drawing/2014/main" id="{EC7EF3A2-EEE3-43E2-A8D7-40329BE75A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613833</xdr:colOff>
      <xdr:row>69</xdr:row>
      <xdr:rowOff>137583</xdr:rowOff>
    </xdr:from>
    <xdr:to>
      <xdr:col>13</xdr:col>
      <xdr:colOff>137583</xdr:colOff>
      <xdr:row>81</xdr:row>
      <xdr:rowOff>155575</xdr:rowOff>
    </xdr:to>
    <xdr:graphicFrame macro="">
      <xdr:nvGraphicFramePr>
        <xdr:cNvPr id="37" name="Gráfico 1">
          <a:extLst>
            <a:ext uri="{FF2B5EF4-FFF2-40B4-BE49-F238E27FC236}">
              <a16:creationId xmlns:a16="http://schemas.microsoft.com/office/drawing/2014/main" id="{69F96353-D4F4-4206-87E7-16CCE2F16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433916</xdr:colOff>
      <xdr:row>32</xdr:row>
      <xdr:rowOff>42334</xdr:rowOff>
    </xdr:from>
    <xdr:to>
      <xdr:col>8</xdr:col>
      <xdr:colOff>306916</xdr:colOff>
      <xdr:row>33</xdr:row>
      <xdr:rowOff>109570</xdr:rowOff>
    </xdr:to>
    <xdr:sp macro="" textlink="$BK$11">
      <xdr:nvSpPr>
        <xdr:cNvPr id="38" name="Retângulo 37">
          <a:extLst>
            <a:ext uri="{FF2B5EF4-FFF2-40B4-BE49-F238E27FC236}">
              <a16:creationId xmlns:a16="http://schemas.microsoft.com/office/drawing/2014/main" id="{63EDBE2E-BAA4-4319-BFD9-0AD6B382A6A9}"/>
            </a:ext>
          </a:extLst>
        </xdr:cNvPr>
        <xdr:cNvSpPr/>
      </xdr:nvSpPr>
      <xdr:spPr>
        <a:xfrm>
          <a:off x="5926666" y="5429251"/>
          <a:ext cx="518583" cy="225986"/>
        </a:xfrm>
        <a:prstGeom prst="rect">
          <a:avLst/>
        </a:prstGeom>
        <a:ln>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indent="0" algn="l"/>
          <a:fld id="{020CC576-D8FC-49A1-93A9-871E238A3E98}" type="TxLink">
            <a:rPr lang="en-US" sz="1000" b="0" i="0" u="none" strike="noStrike">
              <a:solidFill>
                <a:srgbClr val="000000"/>
              </a:solidFill>
              <a:latin typeface="Arial"/>
              <a:ea typeface="+mn-ea"/>
              <a:cs typeface="Arial"/>
            </a:rPr>
            <a:pPr marL="0" indent="0" algn="l"/>
            <a:t>#REF!</a:t>
          </a:fld>
          <a:endParaRPr lang="pt-BR" sz="1100">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411217</xdr:colOff>
      <xdr:row>1</xdr:row>
      <xdr:rowOff>2980566</xdr:rowOff>
    </xdr:from>
    <xdr:ext cx="4530498" cy="2432277"/>
    <xdr:pic>
      <xdr:nvPicPr>
        <xdr:cNvPr id="2" name="image1.png" descr="Assinaturas-PDI-2023-2027_Fundos_Claros-Horizontal.png">
          <a:extLst>
            <a:ext uri="{FF2B5EF4-FFF2-40B4-BE49-F238E27FC236}">
              <a16:creationId xmlns:a16="http://schemas.microsoft.com/office/drawing/2014/main" id="{4CD40F0D-23FB-4051-B163-AEF40B389154}"/>
            </a:ext>
          </a:extLst>
        </xdr:cNvPr>
        <xdr:cNvPicPr preferRelativeResize="0"/>
      </xdr:nvPicPr>
      <xdr:blipFill rotWithShape="1">
        <a:blip xmlns:r="http://schemas.openxmlformats.org/officeDocument/2006/relationships" r:embed="rId1" cstate="print"/>
        <a:srcRect l="19383" t="20289" r="19824" b="14493"/>
        <a:stretch/>
      </xdr:blipFill>
      <xdr:spPr>
        <a:xfrm>
          <a:off x="411217" y="3171066"/>
          <a:ext cx="4530498" cy="2432277"/>
        </a:xfrm>
        <a:prstGeom prst="rect">
          <a:avLst/>
        </a:prstGeom>
        <a:noFill/>
      </xdr:spPr>
    </xdr:pic>
    <xdr:clientData fLocksWithSheet="0"/>
  </xdr:oneCellAnchor>
  <xdr:oneCellAnchor>
    <xdr:from>
      <xdr:col>0</xdr:col>
      <xdr:colOff>776075</xdr:colOff>
      <xdr:row>1</xdr:row>
      <xdr:rowOff>38075</xdr:rowOff>
    </xdr:from>
    <xdr:ext cx="3577996" cy="2287360"/>
    <xdr:pic>
      <xdr:nvPicPr>
        <xdr:cNvPr id="3" name="image4.png" descr="Assinatura-UFC-azul-3.png">
          <a:extLst>
            <a:ext uri="{FF2B5EF4-FFF2-40B4-BE49-F238E27FC236}">
              <a16:creationId xmlns:a16="http://schemas.microsoft.com/office/drawing/2014/main" id="{BE7E23DA-FF22-4562-91FC-AFB94C1688ED}"/>
            </a:ext>
          </a:extLst>
        </xdr:cNvPr>
        <xdr:cNvPicPr preferRelativeResize="0"/>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33000"/>
                  </a14:imgEffect>
                </a14:imgLayer>
              </a14:imgProps>
            </a:ext>
          </a:extLst>
        </a:blip>
        <a:stretch>
          <a:fillRect/>
        </a:stretch>
      </xdr:blipFill>
      <xdr:spPr>
        <a:xfrm>
          <a:off x="776075" y="228575"/>
          <a:ext cx="3577996" cy="2287360"/>
        </a:xfrm>
        <a:prstGeom prst="rect">
          <a:avLst/>
        </a:prstGeom>
        <a:noFill/>
        <a:ln>
          <a:noFill/>
        </a:ln>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gardo\trabajo\cco\PLANEJAM\APRESENT\Alcoa\2000\Apresent_000510\R$_Conso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treetTalk\Work%2001%20Files@Common@LATASARJO\cco\PLANEJAM\BUDGET\19991_maxi\output\CAP8_CUSTOSxDES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treetTalk\Work%2001%20Files@Common@LATASARJO\cco\PLANEJAM\BUDGET\19991_maxi\output\CAP05_CUSTOS_CONV_MENS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treetTalk\Work%2001%20Files@Common@LATASARJO\cco\PLANEJAM\BUDGET\19991_maxi\output\CAP05_CUSTOS_FABRI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ms-sul\Cco\Cco\2009\03-09\Repair%20Material\Repair%20material%20-%2017-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gardo\trabajo\E.D.B\Budget\Bud9956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treetTalk\Work%2001%20Files@Common@LATASARJO\cco\PLANEJAM\BUDGET\19991_maxi\output\CAP7_DESP_ADM.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treetTalk\Work%2001%20Files@Common@LATASARJO\cco\PLANEJAM\BUDGET\19991_maxi\output\CAP6_DESP_VENDA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WINDOWS\Temporary%20Internet%20Files\OLK50A1\Consumos%20Materiales%2012%20Oz%2003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treetTalk\Work%2003%20Files@Common@LATASARJO\cco\BDADOS\1997\CANPA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treetTalk\Work%2001%20Files@Common@LATASARJO\cco\PLANEJAM\BUDGET\19991_maxi\output\CAP04_PRODUCA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reetTalk\Work%2001%20Files@Common@LATASARJO\cco\PLANEJAM\BUDGET\19991_maxi\output\CAP11_BREAK-EVE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treetTalk\Work%2001%20Files@Common@LATASARJO\cco\PLANEJAM\APRESENT\BOARD\1998\982207-Bill\quadros%20bil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ATASARJO2\CCO\cco\PLANEJAM\VIABILI\VIAMAO\VIAM&#195;O3_STANDALON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dgardo\trabajo\cco\PLANEJAM\USGAAP\QUARTER\99_4thq\RMCUSGAAPCONSO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DOCUME~1\GUILHE~1\CONFIG~1\Temp\Diret&#243;rio%20tempor&#225;rio%201%20para%20CPM-Rexam%20BCSA_Consolidado.zip\CPM-Rexam%20BCSA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ATASARJO2\CCO\cco\PLANEJAM\URUGUAI\URU_99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Meus%20documentos\cap9_MARGEN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treetTalk\Work%2003%20Files@Common@LATASARJO\cco\BDADOS\1997\PA_TAMP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examrec\pub_rec\SGI\KPI%202010\Tampas\Gest&#227;o%20Recife%20Tampas%2020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cco\PLANEJAM\BUDGET\2002_FCST_3rd\FABRICAS\Ne\Budget_Revis&#227;o20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cco\CUSTOS\Trabalhos%20solicitados\Rexam%20BCA\Budget\CPM%20Bdgt%202004%20-%20Rexam%20BCS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1\udifimqo\LOCALS~1\Temp\L.notes\Controle%20de%20Prestadores%20de%20Servi&#231;os\Planilha%20mensal%20Terceiros%20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treetTalk\Work%2001%20Files@Common@LATASARJO\cco\PLANEJAM\BUDGET\19981\BUD98Lanesa-Revis&#227;o1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treetTalk\Work%2003%20Files@Common@LATASARJO\cco\BDADOS\1997\CANJAC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ontaduria\2004\Ne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reetTalk\Work%2001%20Files@Common@LATASARJO\cco\PLANEJAM\Comparison\comparison97_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Documents%20and%20Settings\gpoeys\Configura&#231;&#245;es%20locais\Temporary%20Internet%20Files\OLK87\Budget%202005%20Adjusted%20UKGAA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BMAIL\INBOX\CARRUDA\temp\bud992~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BMAIL\INBOX\CARRUDA\temp\bud992~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gardo\trabajo\cco\PLANEJAM\BUDGET\2000_basica_out\ARGENTINAFAS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tões"/>
      <sheetName val="Mod_Balanc_Consol"/>
      <sheetName val="CASH"/>
      <sheetName val="R$_1999"/>
      <sheetName val="Interc."/>
      <sheetName val="Consol_LS"/>
      <sheetName val="balanco_Uru"/>
      <sheetName val="balanco_Chile"/>
      <sheetName val="CTB"/>
      <sheetName val="Balanco_Lan"/>
      <sheetName val="Balanco_Lat"/>
      <sheetName val="balanco_Arg"/>
      <sheetName val="R(mes)"/>
      <sheetName val="Lista"/>
      <sheetName val="Interc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_97x98"/>
      <sheetName val="Cust_97x98-Ing"/>
      <sheetName val="BALANCE SHEET"/>
      <sheetName val="income stt"/>
      <sheetName val="balanco_uru"/>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_conv"/>
      <sheetName val="Cust_conv-Ing"/>
      <sheetName val="Plan2 (2)"/>
      <sheetName val="Plan2-ing"/>
      <sheetName val="custo_Real99"/>
      <sheetName val="Cover"/>
      <sheetName val="Cust_97x98"/>
      <sheetName val="BALANCE SHEET"/>
      <sheetName val="income stt"/>
      <sheetName val="Plan2_(2)"/>
      <sheetName val="su_b_ai"/>
      <sheetName val="#¡REF"/>
      <sheetName val="pn"/>
      <sheetName val="e"/>
      <sheetName val="d"/>
      <sheetName val="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_Fab"/>
      <sheetName val="cust_Fab-Ing"/>
      <sheetName val="cust_Fab (3)"/>
      <sheetName val="cust_Fab (2)"/>
      <sheetName val="Cover"/>
      <sheetName val="cust_Fab_(3)"/>
      <sheetName val="cust_Fab_(2)"/>
      <sheetName val="CANPA-NEW"/>
      <sheetName val="RE-NEW"/>
      <sheetName val="RJ-NEW"/>
      <sheetName val="SP-NEW"/>
      <sheetName val="CAN-TOT"/>
      <sheetName val="COMP-1stSEM"/>
      <sheetName val="COMP-2ndSEM"/>
      <sheetName val="COMP-2nd"/>
      <sheetName val="COMP-3rd"/>
      <sheetName val="COMP-4th"/>
      <sheetName val="END-TOT"/>
      <sheetName val="CSL"/>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zão mar"/>
      <sheetName val="Consumo mar"/>
      <sheetName val="Produção MES"/>
      <sheetName val="Produção SAP"/>
      <sheetName val="US$000"/>
      <sheetName val="cover"/>
      <sheetName val="razão_mar"/>
      <sheetName val="Consumo_mar"/>
      <sheetName val="Produção_MES"/>
      <sheetName val="Produção_SAP"/>
    </sheetNames>
    <sheetDataSet>
      <sheetData sheetId="0"/>
      <sheetData sheetId="1"/>
      <sheetData sheetId="2"/>
      <sheetData sheetId="3"/>
      <sheetData sheetId="4"/>
      <sheetData sheetId="5" refreshError="1"/>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OVER"/>
      <sheetName val="MARKET"/>
      <sheetName val="METAL"/>
      <sheetName val="METALPURCHASE"/>
      <sheetName val="OPERATING COST"/>
      <sheetName val="OTHER COST (ENDS)"/>
      <sheetName val="EXPENSES"/>
      <sheetName val="INCOME STT"/>
      <sheetName val="BREAK EVEN"/>
      <sheetName val="BALANCE SHEET"/>
      <sheetName val="INTEREST ON DEBT"/>
      <sheetName val="WP BALANCE SHEET"/>
      <sheetName val="Cust_97x98"/>
      <sheetName val="OPERATING_COST"/>
      <sheetName val="OTHER_COST_(ENDS)"/>
      <sheetName val="INCOME_STT"/>
      <sheetName val="BREAK_EVEN"/>
      <sheetName val="BALANCE_SHEET"/>
      <sheetName val="INTEREST_ON_DEBT"/>
      <sheetName val="WP_BALANCE_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_adm"/>
      <sheetName val="Desp_adm-Ing"/>
      <sheetName val="balanco_uru"/>
      <sheetName val="Cust_conv"/>
      <sheetName val="BEP"/>
      <sheetName val="Cove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_ven"/>
      <sheetName val="Desp_ven-Ing"/>
      <sheetName val="cust_Fab"/>
      <sheetName val="fevereiro"/>
      <sheetName val="Cover"/>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tock"/>
      <sheetName val="Rubros"/>
      <sheetName val="Materials"/>
      <sheetName val="Precios"/>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b"/>
      <sheetName val="galpao"/>
      <sheetName val="CANPA97"/>
      <sheetName val="CANPA97.XLS"/>
    </sheetNames>
    <definedNames>
      <definedName name="impressão_CTB"/>
      <definedName name="impressão_GER"/>
      <definedName name="impressão_GER_CTB"/>
    </defined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OES_LATASA"/>
      <sheetName val="PROJECOES_LATASA_ING"/>
      <sheetName val="PROJECOES_LANESA"/>
      <sheetName val="PROJECOES_LANESA_ING"/>
      <sheetName val="PROJECOES_LAT_LAN"/>
      <sheetName val="PROJECOES_LAT_LAN_ING"/>
      <sheetName val="Prod_lata"/>
      <sheetName val="Prod_lata_ing"/>
      <sheetName val="Prod_tampa"/>
      <sheetName val="Prod_tampa_ing"/>
      <sheetName val="INCOME STT"/>
      <sheetName val="balanco_uru"/>
      <sheetName val="cover"/>
      <sheetName val="Produção S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P"/>
      <sheetName val="BEP-Ing"/>
      <sheetName val="prod"/>
      <sheetName val="prod (2)"/>
      <sheetName val="galpao"/>
      <sheetName val="CAP11_BREAK-EVEN"/>
      <sheetName val="prod_(2)"/>
      <sheetName val="Produção SAP"/>
      <sheetName val="PROJECOES_LAT_LA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ASS1"/>
      <sheetName val="ASS2"/>
      <sheetName val="ASS4"/>
      <sheetName val="FIN4"/>
      <sheetName val="output-FIN4"/>
      <sheetName val="FIN5"/>
      <sheetName val="output-FIN5"/>
      <sheetName val="FIN6"/>
      <sheetName val="CGE7"/>
      <sheetName val="CAP8"/>
      <sheetName val="PRICE -LT"/>
      <sheetName val="INVEST-LT"/>
      <sheetName val="SAD"/>
      <sheetName val="Result"/>
      <sheetName val="Módulo1"/>
      <sheetName val="IND"/>
      <sheetName val="Result (2)"/>
      <sheetName val="BEP"/>
      <sheetName val="Desp_adm"/>
      <sheetName val="su_b_ai"/>
      <sheetName val="#¡REF"/>
      <sheetName val="pn"/>
      <sheetName val="e"/>
      <sheetName val="d"/>
      <sheetName val="f"/>
      <sheetName val="PRICE_-LT"/>
      <sheetName val="Result_(2)"/>
      <sheetName val="Cust_97x98"/>
      <sheetName val="INCOME S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
      <sheetName val="PREM"/>
      <sheetName val="ICMS-WACC"/>
      <sheetName val="CPA"/>
      <sheetName val="Plan2"/>
      <sheetName val="Plan1"/>
      <sheetName val="macro"/>
      <sheetName val="Plan2 (2)"/>
      <sheetName val="Módulo1"/>
      <sheetName val="Módulo2"/>
      <sheetName val="Módulo3"/>
      <sheetName val="Módulo4"/>
      <sheetName val="FORM_1"/>
      <sheetName val="Plan2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UCRO LAT"/>
      <sheetName val="IFPS_LAT"/>
      <sheetName val="IFPS_ LAN"/>
      <sheetName val="LATASA"/>
      <sheetName val="LANESA"/>
      <sheetName val="URU"/>
      <sheetName val="Argent"/>
      <sheetName val="Chile"/>
      <sheetName val="Forecast'99"/>
      <sheetName val="CONSOLIDATED"/>
      <sheetName val="CONSOLIDADO"/>
      <sheetName val="LUCRO_LAT"/>
      <sheetName val="IFPS__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M-BCSA-06"/>
      <sheetName val="TOTAL COST"/>
      <sheetName val="Budget CPM2006"/>
      <sheetName val="DADOS-BR-2004"/>
      <sheetName val="METAL"/>
      <sheetName val="SC - 12Oz"/>
      <sheetName val="RF - 12Oz"/>
      <sheetName val="RF - 8,4Oz"/>
      <sheetName val="GA - 12Oz"/>
      <sheetName val="VI - 12Oz"/>
      <sheetName val="VI - 16Oz"/>
      <sheetName val="EX - 12Oz"/>
      <sheetName val="REC - END"/>
      <sheetName val="CPM-CHI-2006 12oz"/>
      <sheetName val="CPM-CHI-2006 8oz "/>
      <sheetName val="CPM-CHI-2006 8,4oz"/>
      <sheetName val="CPM-ARG CANS 12 Oz 2006"/>
      <sheetName val="CPM-ARG CANS 16 Oz 2006"/>
      <sheetName val="CPM-BCSA-03"/>
      <sheetName val="CPM-BCSA-02"/>
      <sheetName val="TOTAL_COST"/>
      <sheetName val="Budget_CPM2006"/>
      <sheetName val="SC_-_12Oz"/>
      <sheetName val="RF_-_12Oz"/>
      <sheetName val="RF_-_8,4Oz"/>
      <sheetName val="GA_-_12Oz"/>
      <sheetName val="VI_-_12Oz"/>
      <sheetName val="VI_-_16Oz"/>
      <sheetName val="EX_-_12Oz"/>
      <sheetName val="REC_-_END"/>
      <sheetName val="CPM-CHI-2006_12oz"/>
      <sheetName val="CPM-CHI-2006_8oz_"/>
      <sheetName val="CPM-CHI-2006_8,4oz"/>
      <sheetName val="CPM-ARG_CANS_12_Oz_2006"/>
      <sheetName val="CPM-ARG_CANS_16_Oz_20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Dados"/>
      <sheetName val="IS(ytd)"/>
      <sheetName val="IS"/>
      <sheetName val="BS"/>
      <sheetName val="EBITDA"/>
      <sheetName val="DEMO"/>
      <sheetName val="IS Act"/>
      <sheetName val="BS Act"/>
      <sheetName val="IS yr"/>
      <sheetName val="BS yr"/>
      <sheetName val="Módulo1"/>
      <sheetName val="Módulo2"/>
      <sheetName val="Desp_ven"/>
      <sheetName val="CANPA-NEW"/>
      <sheetName val="RE-NEW"/>
      <sheetName val="RJ-NEW"/>
      <sheetName val="SP-NEW"/>
      <sheetName val="CAN-TOT"/>
      <sheetName val="COMP-1stSEM"/>
      <sheetName val="COMP-2ndSEM"/>
      <sheetName val="COMP-2nd"/>
      <sheetName val="COMP-3rd"/>
      <sheetName val="COMP-4th"/>
      <sheetName val="END-TOT"/>
      <sheetName val="CSL"/>
      <sheetName val="fevereiro"/>
      <sheetName val="IS_Act"/>
      <sheetName val="BS_Act"/>
      <sheetName val="IS_yr"/>
      <sheetName val="BS_yr"/>
      <sheetName val="Cust_conv"/>
      <sheetName val="Desp_ad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refreshError="1"/>
      <sheetData sheetId="3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ens"/>
      <sheetName val="Margens-Ing"/>
      <sheetName val="MARGENS (2)"/>
      <sheetName val="MARGENS_(2)"/>
      <sheetName val="cust_Fab"/>
      <sheetName val="Desp_ven"/>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_TAMPA"/>
      <sheetName val="PA_TAMPA.XLS"/>
    </sheetNames>
    <definedNames>
      <definedName name="Módulo1.impressão_CTB"/>
      <definedName name="Módulo1.impressão_GER"/>
      <definedName name="Módulo1.impressão_GER_CTB"/>
    </definedNames>
    <sheetDataSet>
      <sheetData sheetId="0" refreshError="1"/>
      <sheetData sheetId="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trategy 2010"/>
      <sheetName val="Monitoramento"/>
      <sheetName val="MFV TAMPAS - FUTURO"/>
      <sheetName val="HOPPER LIST 2010"/>
      <sheetName val=" Hoshin"/>
      <sheetName val="A3 OEE Conversion Press"/>
      <sheetName val="A3 OEE Liner"/>
      <sheetName val="A3 OEE Shell Press"/>
      <sheetName val="A3 NOC"/>
      <sheetName val="A3 Repair Material Stock"/>
      <sheetName val="A3 HFI TA"/>
      <sheetName val="A3 Spoilage"/>
      <sheetName val="A3 Manufacturing Cost"/>
      <sheetName val="A3 Repair Material"/>
      <sheetName val="A3 CP Availability"/>
      <sheetName val="A3 Eco Efficiency"/>
      <sheetName val="A3 Energy Consumption"/>
      <sheetName val="A3 LTAR"/>
      <sheetName val="A3 TIR"/>
      <sheetName val="A3 Training"/>
      <sheetName val="PCM_2010"/>
      <sheetName val="KPI Level 2"/>
      <sheetName val="Action Plan KPI Level 2"/>
      <sheetName val="Graphic KPI Level 2"/>
      <sheetName val="Weekly KPI Cost"/>
      <sheetName val="Weekly KPI RH"/>
      <sheetName val="Weekly KPI Process"/>
      <sheetName val="Weekly KPI - Graph"/>
      <sheetName val="Historics Datas Recife Ends"/>
      <sheetName val="Record"/>
      <sheetName val="Good Day"/>
      <sheetName val="MFV TAMPAS - ATUAL"/>
      <sheetName val="Strategy_2010"/>
      <sheetName val="MFV_TAMPAS_-_FUTURO"/>
      <sheetName val="HOPPER_LIST_2010"/>
      <sheetName val="_Hoshin"/>
      <sheetName val="A3_OEE_Conversion_Press"/>
      <sheetName val="A3_OEE_Liner"/>
      <sheetName val="A3_OEE_Shell_Press"/>
      <sheetName val="A3_NOC"/>
      <sheetName val="A3_Repair_Material_Stock"/>
      <sheetName val="A3_HFI_TA"/>
      <sheetName val="A3_Spoilage"/>
      <sheetName val="A3_Manufacturing_Cost"/>
      <sheetName val="A3_Repair_Material"/>
      <sheetName val="A3_CP_Availability"/>
      <sheetName val="A3_Eco_Efficiency"/>
      <sheetName val="A3_Energy_Consumption"/>
      <sheetName val="A3_LTAR"/>
      <sheetName val="A3_TIR"/>
      <sheetName val="A3_Training"/>
      <sheetName val="KPI_Level_2"/>
      <sheetName val="Action_Plan_KPI_Level_2"/>
      <sheetName val="Graphic_KPI_Level_2"/>
      <sheetName val="Weekly_KPI_Cost"/>
      <sheetName val="Weekly_KPI_RH"/>
      <sheetName val="Weekly_KPI_Process"/>
      <sheetName val="Weekly_KPI_-_Graph"/>
      <sheetName val="Historics_Datas_Recife_Ends"/>
      <sheetName val="Good_Day"/>
      <sheetName val="MFV_TAMPAS_-_ATUAL"/>
      <sheetName val="prec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Notas"/>
      <sheetName val="Produção"/>
      <sheetName val="CONSUMO QDT"/>
      <sheetName val="CONSUMO US$"/>
      <sheetName val="CONSUMO QTD END"/>
      <sheetName val="CONSUMO US$ END"/>
      <sheetName val="DESPESAS TOTAL R$"/>
      <sheetName val="TOTAL OVERHEAD"/>
      <sheetName val="PESSOAL TERCERIZADO"/>
      <sheetName val="BUDGET 12OZ"/>
      <sheetName val="BUDGET END"/>
      <sheetName val="MPO_VAR"/>
      <sheetName val="MPO_FIX"/>
      <sheetName val="F4 - CAN LANESA"/>
      <sheetName val="F4 - END LANESA"/>
      <sheetName val="despesas"/>
      <sheetName val="Jan"/>
      <sheetName val="Fev"/>
      <sheetName val="MAR"/>
      <sheetName val="ABR"/>
      <sheetName val="MAI"/>
      <sheetName val="JUN"/>
      <sheetName val="JUL"/>
      <sheetName val="AGO"/>
      <sheetName val="SET"/>
      <sheetName val="OUT"/>
      <sheetName val="NOV"/>
      <sheetName val="DEZ"/>
      <sheetName val="(1) ADM"/>
      <sheetName val="(2) ADM"/>
      <sheetName val="(3) ADM"/>
      <sheetName val="(4) ADM"/>
      <sheetName val="(5) ADM"/>
      <sheetName val="(6) ADM"/>
      <sheetName val="(7) ADM"/>
      <sheetName val="(8) ADM"/>
      <sheetName val="(9) ADM"/>
      <sheetName val="(10) ADM"/>
      <sheetName val="(11) ADM"/>
      <sheetName val="(12) ADM"/>
      <sheetName val="(1) FIN"/>
      <sheetName val="(2) FIN"/>
      <sheetName val="(3) FIN"/>
      <sheetName val="(4) FIN"/>
      <sheetName val="(5) FIN"/>
      <sheetName val="(6) FIN"/>
      <sheetName val="(7) FIN"/>
      <sheetName val="(8) FIN"/>
      <sheetName val="(9) FIN"/>
      <sheetName val="(10) FIN"/>
      <sheetName val="(11) FIN"/>
      <sheetName val="(12) FIN"/>
      <sheetName val="(1) GER"/>
      <sheetName val="(2) GER"/>
      <sheetName val="(3) GER"/>
      <sheetName val="(4) GER"/>
      <sheetName val="(5) GER"/>
      <sheetName val="(6) GER"/>
      <sheetName val="(7) GER"/>
      <sheetName val="(8) GER"/>
      <sheetName val="(9) GER"/>
      <sheetName val="(10) GER"/>
      <sheetName val="(11) GER"/>
      <sheetName val="(12) GER"/>
      <sheetName val="(1) IND"/>
      <sheetName val="(2) IND"/>
      <sheetName val="(3) IND"/>
      <sheetName val="(4) IND"/>
      <sheetName val="(5) IND"/>
      <sheetName val="(6) IND"/>
      <sheetName val="(7) IND"/>
      <sheetName val="(8) IND"/>
      <sheetName val="(9) IND"/>
      <sheetName val="(10) IND"/>
      <sheetName val="(11) IND"/>
      <sheetName val="(12) IND"/>
      <sheetName val="CONSUMO_QDT"/>
      <sheetName val="CONSUMO_US$"/>
      <sheetName val="CONSUMO_QTD_END"/>
      <sheetName val="CONSUMO_US$_END"/>
      <sheetName val="DESPESAS_TOTAL_R$"/>
      <sheetName val="TOTAL_OVERHEAD"/>
      <sheetName val="PESSOAL_TERCERIZADO"/>
      <sheetName val="BUDGET_12OZ"/>
      <sheetName val="BUDGET_END"/>
      <sheetName val="F4_-_CAN_LANESA"/>
      <sheetName val="F4_-_END_LANESA"/>
      <sheetName val="(1)_ADM"/>
      <sheetName val="(2)_ADM"/>
      <sheetName val="(3)_ADM"/>
      <sheetName val="(4)_ADM"/>
      <sheetName val="(5)_ADM"/>
      <sheetName val="(6)_ADM"/>
      <sheetName val="(7)_ADM"/>
      <sheetName val="(8)_ADM"/>
      <sheetName val="(9)_ADM"/>
      <sheetName val="(10)_ADM"/>
      <sheetName val="(11)_ADM"/>
      <sheetName val="(12)_ADM"/>
      <sheetName val="(1)_FIN"/>
      <sheetName val="(2)_FIN"/>
      <sheetName val="(3)_FIN"/>
      <sheetName val="(4)_FIN"/>
      <sheetName val="(5)_FIN"/>
      <sheetName val="(6)_FIN"/>
      <sheetName val="(7)_FIN"/>
      <sheetName val="(8)_FIN"/>
      <sheetName val="(9)_FIN"/>
      <sheetName val="(10)_FIN"/>
      <sheetName val="(11)_FIN"/>
      <sheetName val="(12)_FIN"/>
      <sheetName val="(1)_GER"/>
      <sheetName val="(2)_GER"/>
      <sheetName val="(3)_GER"/>
      <sheetName val="(4)_GER"/>
      <sheetName val="(5)_GER"/>
      <sheetName val="(6)_GER"/>
      <sheetName val="(7)_GER"/>
      <sheetName val="(8)_GER"/>
      <sheetName val="(9)_GER"/>
      <sheetName val="(10)_GER"/>
      <sheetName val="(11)_GER"/>
      <sheetName val="(12)_GER"/>
      <sheetName val="(1)_IND"/>
      <sheetName val="(2)_IND"/>
      <sheetName val="(3)_IND"/>
      <sheetName val="(4)_IND"/>
      <sheetName val="(5)_IND"/>
      <sheetName val="(6)_IND"/>
      <sheetName val="(7)_IND"/>
      <sheetName val="(8)_IND"/>
      <sheetName val="(9)_IND"/>
      <sheetName val="(10)_IND"/>
      <sheetName val="(11)_IND"/>
      <sheetName val="(12)_I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M-BCSA-04"/>
      <sheetName val="TOTAL COST"/>
      <sheetName val="DADOS-BR-2004"/>
      <sheetName val="DADOS-ARG-2004"/>
      <sheetName val="DADOS-CHI-2004"/>
      <sheetName val="EXTREMA-03-04"/>
      <sheetName val="CPM-mapping"/>
      <sheetName val="CPM-BCSA-03"/>
      <sheetName val="CPM-BCSA-02"/>
      <sheetName val="Scrap Income"/>
      <sheetName val="TOTAL_COST"/>
      <sheetName val="Scrap_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CEIROS - VALOR"/>
      <sheetName val="fevereiro"/>
      <sheetName val="março"/>
      <sheetName val="Orçamento"/>
      <sheetName val="Guaíba Service - Quantidades"/>
      <sheetName val="TERCEIROS - QUANT"/>
      <sheetName val="abril"/>
      <sheetName val="Sheet1"/>
      <sheetName val="maio"/>
      <sheetName val="TERCEIROS_-_VALOR"/>
      <sheetName val="Guaíba_Service_-_Quantidades"/>
      <sheetName val="TERCEIROS_-_QUAN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resumo-ing"/>
      <sheetName val="Diversas"/>
      <sheetName val="Controle"/>
      <sheetName val="galpao"/>
      <sheetName val="BUD98Lanesa-Revisão1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b"/>
      <sheetName val="CANJAC97"/>
      <sheetName val="CANJAC97.XLS"/>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ro"/>
      <sheetName val="INCOME STT"/>
      <sheetName val="Precios"/>
      <sheetName val="su_b_ai"/>
      <sheetName val="e"/>
      <sheetName val="d"/>
      <sheetName val="pn"/>
      <sheetName val="f"/>
      <sheetName val="#¡REF"/>
      <sheetName val="INCOME_STT"/>
      <sheetName val="B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1st"/>
      <sheetName val="Botões"/>
      <sheetName val="COMP-YTDjun"/>
      <sheetName val="output YTDAPR"/>
      <sheetName val="COMP-YTDAPR lan"/>
      <sheetName val="COMP-2nd"/>
      <sheetName val="COMP-3rd"/>
      <sheetName val="LUCRO-LAT"/>
      <sheetName val="LUCRO-LAN"/>
      <sheetName val="COMP-3rd(R$)"/>
      <sheetName val="PROFIT-ATUAL"/>
      <sheetName val="PROFIT-ATUAL-LANESA"/>
      <sheetName val="COMP-4th"/>
      <sheetName val="CSL"/>
      <sheetName val="COMP-1stSEM"/>
      <sheetName val="COMP-2ndSEM"/>
      <sheetName val="real 1997"/>
      <sheetName val="real 1997-lan"/>
      <sheetName val="PROFIT-REV1"/>
      <sheetName val="PROFIT-REV-LANESA"/>
      <sheetName val="PREMISSA-REV-LATASA"/>
      <sheetName val="PREMISSA-REV-LANESA"/>
      <sheetName val="PREMISSA-ATUAL-LATASA"/>
      <sheetName val="PREMISSA-ATUAL-LANESA"/>
      <sheetName val="COSTPA-REV-LATASA"/>
      <sheetName val="COSTRJ-REV-LATASA"/>
      <sheetName val="COSTSP1-REV-LATASA"/>
      <sheetName val="COSTPA-REV-LANESA"/>
      <sheetName val="COSTRJ-REV-LANESA"/>
      <sheetName val="CAN-TOT"/>
      <sheetName val="END-TOT"/>
      <sheetName val="SP-NEW"/>
      <sheetName val="CANPA-NEW"/>
      <sheetName val="RJ-NEW"/>
      <sheetName val="RE-NEW"/>
      <sheetName val="FATPA-REV-LATASA"/>
      <sheetName val="FATPA-REV-LANESA"/>
      <sheetName val="FATPA-ATUAL-LATASA"/>
      <sheetName val="FATPA-ATUAL-LANESA"/>
      <sheetName val="COSTPA-ATUAL-LATASA"/>
      <sheetName val="COSTRJ-ATUAL-LATASA"/>
      <sheetName val="COSTSP1-ATUAL-LATASA"/>
      <sheetName val="COSTPA-ATUAL-LANESA"/>
      <sheetName val="COSTRJ-ATUAL-LANESA"/>
      <sheetName val="Macro_atualiza_geral"/>
      <sheetName val="Macro_Latasa"/>
      <sheetName val="Módulo2"/>
      <sheetName val="impressao"/>
      <sheetName val="Macro_Lanesa"/>
      <sheetName val="Módulo11"/>
      <sheetName val="nomear"/>
      <sheetName val="Módulo1"/>
      <sheetName val="fevereiro"/>
      <sheetName val="output_YTDAPR"/>
      <sheetName val="COMP-YTDAPR_lan"/>
      <sheetName val="real_1997"/>
      <sheetName val="real_1997-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VER"/>
      <sheetName val="INCOME STT"/>
      <sheetName val="MARKET"/>
      <sheetName val="METAL 12 Oz"/>
      <sheetName val="METALPURCHASE 12 Oz"/>
      <sheetName val="OPERATING COST 12 Oz"/>
      <sheetName val="METAL 16 Oz"/>
      <sheetName val="METALPURCHASE 16 Oz"/>
      <sheetName val="OPERATING COST 16 Oz"/>
      <sheetName val="RESALES"/>
      <sheetName val="EXPENSES"/>
      <sheetName val="INTEREST ON DEBT"/>
      <sheetName val="BALANCE SHEET"/>
      <sheetName val="WP BALANCE SHEET"/>
      <sheetName val="WP TAXES"/>
      <sheetName val="Salaries"/>
      <sheetName val="INCOME_STT"/>
      <sheetName val="METAL_12_Oz"/>
      <sheetName val="METALPURCHASE_12_Oz"/>
      <sheetName val="OPERATING_COST_12_Oz"/>
      <sheetName val="METAL_16_Oz"/>
      <sheetName val="METALPURCHASE_16_Oz"/>
      <sheetName val="OPERATING_COST_16_Oz"/>
      <sheetName val="INTEREST_ON_DEBT"/>
      <sheetName val="BALANCE_SHEET"/>
      <sheetName val="WP_BALANCE_SHEET"/>
      <sheetName val="WP_TAXES"/>
      <sheetName val="balanco_ur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Statement"/>
      <sheetName val="Cover"/>
      <sheetName val="Hoja8"/>
      <sheetName val="Hoja9"/>
      <sheetName val="Hoja10"/>
      <sheetName val="Hoja11"/>
      <sheetName val="Hoja12"/>
      <sheetName val="Hoja13"/>
      <sheetName val="Hoja14"/>
      <sheetName val="Hoja15"/>
      <sheetName val="Hoja16"/>
      <sheetName val="Balance_Sheet"/>
      <sheetName val="Income_Statement"/>
      <sheetName val="BEP"/>
      <sheetName val="su_b_ai"/>
      <sheetName val="#¡REF"/>
      <sheetName val="pn"/>
      <sheetName val="e"/>
      <sheetName val="d"/>
      <sheetName val="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USGAAP)"/>
      <sheetName val="Income Statement(USGAAP)"/>
      <sheetName val="Cover"/>
      <sheetName val="Hoja8"/>
      <sheetName val="Hoja9"/>
      <sheetName val="Hoja10"/>
      <sheetName val="Hoja11"/>
      <sheetName val="Hoja12"/>
      <sheetName val="Hoja13"/>
      <sheetName val="Hoja14"/>
      <sheetName val="Hoja15"/>
      <sheetName val="Hoja16"/>
      <sheetName val="Balance_Sheet(USGAAP)"/>
      <sheetName val="Income_Statement(USGAAP)"/>
      <sheetName val="fevereiro"/>
      <sheetName val="CANPA-NEW"/>
      <sheetName val="RE-NEW"/>
      <sheetName val="RJ-NEW"/>
      <sheetName val="SP-NEW"/>
      <sheetName val="CAN-TOT"/>
      <sheetName val="COMP-1stSEM"/>
      <sheetName val="COMP-2ndSEM"/>
      <sheetName val="COMP-2nd"/>
      <sheetName val="COMP-3rd"/>
      <sheetName val="COMP-4th"/>
      <sheetName val="END-TOT"/>
      <sheetName val="CS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Statement"/>
      <sheetName val="Cover"/>
      <sheetName val="Hoja8"/>
      <sheetName val="Hoja9"/>
      <sheetName val="Hoja10"/>
      <sheetName val="Hoja11"/>
      <sheetName val="Hoja12"/>
      <sheetName val="Hoja13"/>
      <sheetName val="Hoja14"/>
      <sheetName val="Hoja15"/>
      <sheetName val="Hoja16"/>
      <sheetName val="Balance_Sheet"/>
      <sheetName val="Income_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V419"/>
  <sheetViews>
    <sheetView showRowColHeaders="0" zoomScale="85" workbookViewId="0">
      <pane ySplit="1" topLeftCell="A2" activePane="bottomLeft" state="frozen"/>
      <selection activeCell="V33" sqref="V33"/>
      <selection pane="bottomLeft" activeCell="E31" sqref="E31"/>
    </sheetView>
  </sheetViews>
  <sheetFormatPr defaultRowHeight="12.75"/>
  <cols>
    <col min="1" max="1" width="10.28515625" style="17" customWidth="1"/>
    <col min="2" max="2" width="12.7109375" style="19" customWidth="1"/>
    <col min="3" max="19" width="9.140625" style="19"/>
    <col min="20" max="20" width="9.140625" style="17"/>
    <col min="21" max="21" width="5" style="17" customWidth="1"/>
    <col min="22" max="22" width="9.140625" style="17"/>
    <col min="23" max="256" width="9.140625" style="18"/>
    <col min="257" max="257" width="10.28515625" style="18" customWidth="1"/>
    <col min="258" max="258" width="12.7109375" style="18" customWidth="1"/>
    <col min="259" max="276" width="9.140625" style="18"/>
    <col min="277" max="277" width="5" style="18" customWidth="1"/>
    <col min="278" max="512" width="9.140625" style="18"/>
    <col min="513" max="513" width="10.28515625" style="18" customWidth="1"/>
    <col min="514" max="514" width="12.7109375" style="18" customWidth="1"/>
    <col min="515" max="532" width="9.140625" style="18"/>
    <col min="533" max="533" width="5" style="18" customWidth="1"/>
    <col min="534" max="768" width="9.140625" style="18"/>
    <col min="769" max="769" width="10.28515625" style="18" customWidth="1"/>
    <col min="770" max="770" width="12.7109375" style="18" customWidth="1"/>
    <col min="771" max="788" width="9.140625" style="18"/>
    <col min="789" max="789" width="5" style="18" customWidth="1"/>
    <col min="790" max="1024" width="9.140625" style="18"/>
    <col min="1025" max="1025" width="10.28515625" style="18" customWidth="1"/>
    <col min="1026" max="1026" width="12.7109375" style="18" customWidth="1"/>
    <col min="1027" max="1044" width="9.140625" style="18"/>
    <col min="1045" max="1045" width="5" style="18" customWidth="1"/>
    <col min="1046" max="1280" width="9.140625" style="18"/>
    <col min="1281" max="1281" width="10.28515625" style="18" customWidth="1"/>
    <col min="1282" max="1282" width="12.7109375" style="18" customWidth="1"/>
    <col min="1283" max="1300" width="9.140625" style="18"/>
    <col min="1301" max="1301" width="5" style="18" customWidth="1"/>
    <col min="1302" max="1536" width="9.140625" style="18"/>
    <col min="1537" max="1537" width="10.28515625" style="18" customWidth="1"/>
    <col min="1538" max="1538" width="12.7109375" style="18" customWidth="1"/>
    <col min="1539" max="1556" width="9.140625" style="18"/>
    <col min="1557" max="1557" width="5" style="18" customWidth="1"/>
    <col min="1558" max="1792" width="9.140625" style="18"/>
    <col min="1793" max="1793" width="10.28515625" style="18" customWidth="1"/>
    <col min="1794" max="1794" width="12.7109375" style="18" customWidth="1"/>
    <col min="1795" max="1812" width="9.140625" style="18"/>
    <col min="1813" max="1813" width="5" style="18" customWidth="1"/>
    <col min="1814" max="2048" width="9.140625" style="18"/>
    <col min="2049" max="2049" width="10.28515625" style="18" customWidth="1"/>
    <col min="2050" max="2050" width="12.7109375" style="18" customWidth="1"/>
    <col min="2051" max="2068" width="9.140625" style="18"/>
    <col min="2069" max="2069" width="5" style="18" customWidth="1"/>
    <col min="2070" max="2304" width="9.140625" style="18"/>
    <col min="2305" max="2305" width="10.28515625" style="18" customWidth="1"/>
    <col min="2306" max="2306" width="12.7109375" style="18" customWidth="1"/>
    <col min="2307" max="2324" width="9.140625" style="18"/>
    <col min="2325" max="2325" width="5" style="18" customWidth="1"/>
    <col min="2326" max="2560" width="9.140625" style="18"/>
    <col min="2561" max="2561" width="10.28515625" style="18" customWidth="1"/>
    <col min="2562" max="2562" width="12.7109375" style="18" customWidth="1"/>
    <col min="2563" max="2580" width="9.140625" style="18"/>
    <col min="2581" max="2581" width="5" style="18" customWidth="1"/>
    <col min="2582" max="2816" width="9.140625" style="18"/>
    <col min="2817" max="2817" width="10.28515625" style="18" customWidth="1"/>
    <col min="2818" max="2818" width="12.7109375" style="18" customWidth="1"/>
    <col min="2819" max="2836" width="9.140625" style="18"/>
    <col min="2837" max="2837" width="5" style="18" customWidth="1"/>
    <col min="2838" max="3072" width="9.140625" style="18"/>
    <col min="3073" max="3073" width="10.28515625" style="18" customWidth="1"/>
    <col min="3074" max="3074" width="12.7109375" style="18" customWidth="1"/>
    <col min="3075" max="3092" width="9.140625" style="18"/>
    <col min="3093" max="3093" width="5" style="18" customWidth="1"/>
    <col min="3094" max="3328" width="9.140625" style="18"/>
    <col min="3329" max="3329" width="10.28515625" style="18" customWidth="1"/>
    <col min="3330" max="3330" width="12.7109375" style="18" customWidth="1"/>
    <col min="3331" max="3348" width="9.140625" style="18"/>
    <col min="3349" max="3349" width="5" style="18" customWidth="1"/>
    <col min="3350" max="3584" width="9.140625" style="18"/>
    <col min="3585" max="3585" width="10.28515625" style="18" customWidth="1"/>
    <col min="3586" max="3586" width="12.7109375" style="18" customWidth="1"/>
    <col min="3587" max="3604" width="9.140625" style="18"/>
    <col min="3605" max="3605" width="5" style="18" customWidth="1"/>
    <col min="3606" max="3840" width="9.140625" style="18"/>
    <col min="3841" max="3841" width="10.28515625" style="18" customWidth="1"/>
    <col min="3842" max="3842" width="12.7109375" style="18" customWidth="1"/>
    <col min="3843" max="3860" width="9.140625" style="18"/>
    <col min="3861" max="3861" width="5" style="18" customWidth="1"/>
    <col min="3862" max="4096" width="9.140625" style="18"/>
    <col min="4097" max="4097" width="10.28515625" style="18" customWidth="1"/>
    <col min="4098" max="4098" width="12.7109375" style="18" customWidth="1"/>
    <col min="4099" max="4116" width="9.140625" style="18"/>
    <col min="4117" max="4117" width="5" style="18" customWidth="1"/>
    <col min="4118" max="4352" width="9.140625" style="18"/>
    <col min="4353" max="4353" width="10.28515625" style="18" customWidth="1"/>
    <col min="4354" max="4354" width="12.7109375" style="18" customWidth="1"/>
    <col min="4355" max="4372" width="9.140625" style="18"/>
    <col min="4373" max="4373" width="5" style="18" customWidth="1"/>
    <col min="4374" max="4608" width="9.140625" style="18"/>
    <col min="4609" max="4609" width="10.28515625" style="18" customWidth="1"/>
    <col min="4610" max="4610" width="12.7109375" style="18" customWidth="1"/>
    <col min="4611" max="4628" width="9.140625" style="18"/>
    <col min="4629" max="4629" width="5" style="18" customWidth="1"/>
    <col min="4630" max="4864" width="9.140625" style="18"/>
    <col min="4865" max="4865" width="10.28515625" style="18" customWidth="1"/>
    <col min="4866" max="4866" width="12.7109375" style="18" customWidth="1"/>
    <col min="4867" max="4884" width="9.140625" style="18"/>
    <col min="4885" max="4885" width="5" style="18" customWidth="1"/>
    <col min="4886" max="5120" width="9.140625" style="18"/>
    <col min="5121" max="5121" width="10.28515625" style="18" customWidth="1"/>
    <col min="5122" max="5122" width="12.7109375" style="18" customWidth="1"/>
    <col min="5123" max="5140" width="9.140625" style="18"/>
    <col min="5141" max="5141" width="5" style="18" customWidth="1"/>
    <col min="5142" max="5376" width="9.140625" style="18"/>
    <col min="5377" max="5377" width="10.28515625" style="18" customWidth="1"/>
    <col min="5378" max="5378" width="12.7109375" style="18" customWidth="1"/>
    <col min="5379" max="5396" width="9.140625" style="18"/>
    <col min="5397" max="5397" width="5" style="18" customWidth="1"/>
    <col min="5398" max="5632" width="9.140625" style="18"/>
    <col min="5633" max="5633" width="10.28515625" style="18" customWidth="1"/>
    <col min="5634" max="5634" width="12.7109375" style="18" customWidth="1"/>
    <col min="5635" max="5652" width="9.140625" style="18"/>
    <col min="5653" max="5653" width="5" style="18" customWidth="1"/>
    <col min="5654" max="5888" width="9.140625" style="18"/>
    <col min="5889" max="5889" width="10.28515625" style="18" customWidth="1"/>
    <col min="5890" max="5890" width="12.7109375" style="18" customWidth="1"/>
    <col min="5891" max="5908" width="9.140625" style="18"/>
    <col min="5909" max="5909" width="5" style="18" customWidth="1"/>
    <col min="5910" max="6144" width="9.140625" style="18"/>
    <col min="6145" max="6145" width="10.28515625" style="18" customWidth="1"/>
    <col min="6146" max="6146" width="12.7109375" style="18" customWidth="1"/>
    <col min="6147" max="6164" width="9.140625" style="18"/>
    <col min="6165" max="6165" width="5" style="18" customWidth="1"/>
    <col min="6166" max="6400" width="9.140625" style="18"/>
    <col min="6401" max="6401" width="10.28515625" style="18" customWidth="1"/>
    <col min="6402" max="6402" width="12.7109375" style="18" customWidth="1"/>
    <col min="6403" max="6420" width="9.140625" style="18"/>
    <col min="6421" max="6421" width="5" style="18" customWidth="1"/>
    <col min="6422" max="6656" width="9.140625" style="18"/>
    <col min="6657" max="6657" width="10.28515625" style="18" customWidth="1"/>
    <col min="6658" max="6658" width="12.7109375" style="18" customWidth="1"/>
    <col min="6659" max="6676" width="9.140625" style="18"/>
    <col min="6677" max="6677" width="5" style="18" customWidth="1"/>
    <col min="6678" max="6912" width="9.140625" style="18"/>
    <col min="6913" max="6913" width="10.28515625" style="18" customWidth="1"/>
    <col min="6914" max="6914" width="12.7109375" style="18" customWidth="1"/>
    <col min="6915" max="6932" width="9.140625" style="18"/>
    <col min="6933" max="6933" width="5" style="18" customWidth="1"/>
    <col min="6934" max="7168" width="9.140625" style="18"/>
    <col min="7169" max="7169" width="10.28515625" style="18" customWidth="1"/>
    <col min="7170" max="7170" width="12.7109375" style="18" customWidth="1"/>
    <col min="7171" max="7188" width="9.140625" style="18"/>
    <col min="7189" max="7189" width="5" style="18" customWidth="1"/>
    <col min="7190" max="7424" width="9.140625" style="18"/>
    <col min="7425" max="7425" width="10.28515625" style="18" customWidth="1"/>
    <col min="7426" max="7426" width="12.7109375" style="18" customWidth="1"/>
    <col min="7427" max="7444" width="9.140625" style="18"/>
    <col min="7445" max="7445" width="5" style="18" customWidth="1"/>
    <col min="7446" max="7680" width="9.140625" style="18"/>
    <col min="7681" max="7681" width="10.28515625" style="18" customWidth="1"/>
    <col min="7682" max="7682" width="12.7109375" style="18" customWidth="1"/>
    <col min="7683" max="7700" width="9.140625" style="18"/>
    <col min="7701" max="7701" width="5" style="18" customWidth="1"/>
    <col min="7702" max="7936" width="9.140625" style="18"/>
    <col min="7937" max="7937" width="10.28515625" style="18" customWidth="1"/>
    <col min="7938" max="7938" width="12.7109375" style="18" customWidth="1"/>
    <col min="7939" max="7956" width="9.140625" style="18"/>
    <col min="7957" max="7957" width="5" style="18" customWidth="1"/>
    <col min="7958" max="8192" width="9.140625" style="18"/>
    <col min="8193" max="8193" width="10.28515625" style="18" customWidth="1"/>
    <col min="8194" max="8194" width="12.7109375" style="18" customWidth="1"/>
    <col min="8195" max="8212" width="9.140625" style="18"/>
    <col min="8213" max="8213" width="5" style="18" customWidth="1"/>
    <col min="8214" max="8448" width="9.140625" style="18"/>
    <col min="8449" max="8449" width="10.28515625" style="18" customWidth="1"/>
    <col min="8450" max="8450" width="12.7109375" style="18" customWidth="1"/>
    <col min="8451" max="8468" width="9.140625" style="18"/>
    <col min="8469" max="8469" width="5" style="18" customWidth="1"/>
    <col min="8470" max="8704" width="9.140625" style="18"/>
    <col min="8705" max="8705" width="10.28515625" style="18" customWidth="1"/>
    <col min="8706" max="8706" width="12.7109375" style="18" customWidth="1"/>
    <col min="8707" max="8724" width="9.140625" style="18"/>
    <col min="8725" max="8725" width="5" style="18" customWidth="1"/>
    <col min="8726" max="8960" width="9.140625" style="18"/>
    <col min="8961" max="8961" width="10.28515625" style="18" customWidth="1"/>
    <col min="8962" max="8962" width="12.7109375" style="18" customWidth="1"/>
    <col min="8963" max="8980" width="9.140625" style="18"/>
    <col min="8981" max="8981" width="5" style="18" customWidth="1"/>
    <col min="8982" max="9216" width="9.140625" style="18"/>
    <col min="9217" max="9217" width="10.28515625" style="18" customWidth="1"/>
    <col min="9218" max="9218" width="12.7109375" style="18" customWidth="1"/>
    <col min="9219" max="9236" width="9.140625" style="18"/>
    <col min="9237" max="9237" width="5" style="18" customWidth="1"/>
    <col min="9238" max="9472" width="9.140625" style="18"/>
    <col min="9473" max="9473" width="10.28515625" style="18" customWidth="1"/>
    <col min="9474" max="9474" width="12.7109375" style="18" customWidth="1"/>
    <col min="9475" max="9492" width="9.140625" style="18"/>
    <col min="9493" max="9493" width="5" style="18" customWidth="1"/>
    <col min="9494" max="9728" width="9.140625" style="18"/>
    <col min="9729" max="9729" width="10.28515625" style="18" customWidth="1"/>
    <col min="9730" max="9730" width="12.7109375" style="18" customWidth="1"/>
    <col min="9731" max="9748" width="9.140625" style="18"/>
    <col min="9749" max="9749" width="5" style="18" customWidth="1"/>
    <col min="9750" max="9984" width="9.140625" style="18"/>
    <col min="9985" max="9985" width="10.28515625" style="18" customWidth="1"/>
    <col min="9986" max="9986" width="12.7109375" style="18" customWidth="1"/>
    <col min="9987" max="10004" width="9.140625" style="18"/>
    <col min="10005" max="10005" width="5" style="18" customWidth="1"/>
    <col min="10006" max="10240" width="9.140625" style="18"/>
    <col min="10241" max="10241" width="10.28515625" style="18" customWidth="1"/>
    <col min="10242" max="10242" width="12.7109375" style="18" customWidth="1"/>
    <col min="10243" max="10260" width="9.140625" style="18"/>
    <col min="10261" max="10261" width="5" style="18" customWidth="1"/>
    <col min="10262" max="10496" width="9.140625" style="18"/>
    <col min="10497" max="10497" width="10.28515625" style="18" customWidth="1"/>
    <col min="10498" max="10498" width="12.7109375" style="18" customWidth="1"/>
    <col min="10499" max="10516" width="9.140625" style="18"/>
    <col min="10517" max="10517" width="5" style="18" customWidth="1"/>
    <col min="10518" max="10752" width="9.140625" style="18"/>
    <col min="10753" max="10753" width="10.28515625" style="18" customWidth="1"/>
    <col min="10754" max="10754" width="12.7109375" style="18" customWidth="1"/>
    <col min="10755" max="10772" width="9.140625" style="18"/>
    <col min="10773" max="10773" width="5" style="18" customWidth="1"/>
    <col min="10774" max="11008" width="9.140625" style="18"/>
    <col min="11009" max="11009" width="10.28515625" style="18" customWidth="1"/>
    <col min="11010" max="11010" width="12.7109375" style="18" customWidth="1"/>
    <col min="11011" max="11028" width="9.140625" style="18"/>
    <col min="11029" max="11029" width="5" style="18" customWidth="1"/>
    <col min="11030" max="11264" width="9.140625" style="18"/>
    <col min="11265" max="11265" width="10.28515625" style="18" customWidth="1"/>
    <col min="11266" max="11266" width="12.7109375" style="18" customWidth="1"/>
    <col min="11267" max="11284" width="9.140625" style="18"/>
    <col min="11285" max="11285" width="5" style="18" customWidth="1"/>
    <col min="11286" max="11520" width="9.140625" style="18"/>
    <col min="11521" max="11521" width="10.28515625" style="18" customWidth="1"/>
    <col min="11522" max="11522" width="12.7109375" style="18" customWidth="1"/>
    <col min="11523" max="11540" width="9.140625" style="18"/>
    <col min="11541" max="11541" width="5" style="18" customWidth="1"/>
    <col min="11542" max="11776" width="9.140625" style="18"/>
    <col min="11777" max="11777" width="10.28515625" style="18" customWidth="1"/>
    <col min="11778" max="11778" width="12.7109375" style="18" customWidth="1"/>
    <col min="11779" max="11796" width="9.140625" style="18"/>
    <col min="11797" max="11797" width="5" style="18" customWidth="1"/>
    <col min="11798" max="12032" width="9.140625" style="18"/>
    <col min="12033" max="12033" width="10.28515625" style="18" customWidth="1"/>
    <col min="12034" max="12034" width="12.7109375" style="18" customWidth="1"/>
    <col min="12035" max="12052" width="9.140625" style="18"/>
    <col min="12053" max="12053" width="5" style="18" customWidth="1"/>
    <col min="12054" max="12288" width="9.140625" style="18"/>
    <col min="12289" max="12289" width="10.28515625" style="18" customWidth="1"/>
    <col min="12290" max="12290" width="12.7109375" style="18" customWidth="1"/>
    <col min="12291" max="12308" width="9.140625" style="18"/>
    <col min="12309" max="12309" width="5" style="18" customWidth="1"/>
    <col min="12310" max="12544" width="9.140625" style="18"/>
    <col min="12545" max="12545" width="10.28515625" style="18" customWidth="1"/>
    <col min="12546" max="12546" width="12.7109375" style="18" customWidth="1"/>
    <col min="12547" max="12564" width="9.140625" style="18"/>
    <col min="12565" max="12565" width="5" style="18" customWidth="1"/>
    <col min="12566" max="12800" width="9.140625" style="18"/>
    <col min="12801" max="12801" width="10.28515625" style="18" customWidth="1"/>
    <col min="12802" max="12802" width="12.7109375" style="18" customWidth="1"/>
    <col min="12803" max="12820" width="9.140625" style="18"/>
    <col min="12821" max="12821" width="5" style="18" customWidth="1"/>
    <col min="12822" max="13056" width="9.140625" style="18"/>
    <col min="13057" max="13057" width="10.28515625" style="18" customWidth="1"/>
    <col min="13058" max="13058" width="12.7109375" style="18" customWidth="1"/>
    <col min="13059" max="13076" width="9.140625" style="18"/>
    <col min="13077" max="13077" width="5" style="18" customWidth="1"/>
    <col min="13078" max="13312" width="9.140625" style="18"/>
    <col min="13313" max="13313" width="10.28515625" style="18" customWidth="1"/>
    <col min="13314" max="13314" width="12.7109375" style="18" customWidth="1"/>
    <col min="13315" max="13332" width="9.140625" style="18"/>
    <col min="13333" max="13333" width="5" style="18" customWidth="1"/>
    <col min="13334" max="13568" width="9.140625" style="18"/>
    <col min="13569" max="13569" width="10.28515625" style="18" customWidth="1"/>
    <col min="13570" max="13570" width="12.7109375" style="18" customWidth="1"/>
    <col min="13571" max="13588" width="9.140625" style="18"/>
    <col min="13589" max="13589" width="5" style="18" customWidth="1"/>
    <col min="13590" max="13824" width="9.140625" style="18"/>
    <col min="13825" max="13825" width="10.28515625" style="18" customWidth="1"/>
    <col min="13826" max="13826" width="12.7109375" style="18" customWidth="1"/>
    <col min="13827" max="13844" width="9.140625" style="18"/>
    <col min="13845" max="13845" width="5" style="18" customWidth="1"/>
    <col min="13846" max="14080" width="9.140625" style="18"/>
    <col min="14081" max="14081" width="10.28515625" style="18" customWidth="1"/>
    <col min="14082" max="14082" width="12.7109375" style="18" customWidth="1"/>
    <col min="14083" max="14100" width="9.140625" style="18"/>
    <col min="14101" max="14101" width="5" style="18" customWidth="1"/>
    <col min="14102" max="14336" width="9.140625" style="18"/>
    <col min="14337" max="14337" width="10.28515625" style="18" customWidth="1"/>
    <col min="14338" max="14338" width="12.7109375" style="18" customWidth="1"/>
    <col min="14339" max="14356" width="9.140625" style="18"/>
    <col min="14357" max="14357" width="5" style="18" customWidth="1"/>
    <col min="14358" max="14592" width="9.140625" style="18"/>
    <col min="14593" max="14593" width="10.28515625" style="18" customWidth="1"/>
    <col min="14594" max="14594" width="12.7109375" style="18" customWidth="1"/>
    <col min="14595" max="14612" width="9.140625" style="18"/>
    <col min="14613" max="14613" width="5" style="18" customWidth="1"/>
    <col min="14614" max="14848" width="9.140625" style="18"/>
    <col min="14849" max="14849" width="10.28515625" style="18" customWidth="1"/>
    <col min="14850" max="14850" width="12.7109375" style="18" customWidth="1"/>
    <col min="14851" max="14868" width="9.140625" style="18"/>
    <col min="14869" max="14869" width="5" style="18" customWidth="1"/>
    <col min="14870" max="15104" width="9.140625" style="18"/>
    <col min="15105" max="15105" width="10.28515625" style="18" customWidth="1"/>
    <col min="15106" max="15106" width="12.7109375" style="18" customWidth="1"/>
    <col min="15107" max="15124" width="9.140625" style="18"/>
    <col min="15125" max="15125" width="5" style="18" customWidth="1"/>
    <col min="15126" max="15360" width="9.140625" style="18"/>
    <col min="15361" max="15361" width="10.28515625" style="18" customWidth="1"/>
    <col min="15362" max="15362" width="12.7109375" style="18" customWidth="1"/>
    <col min="15363" max="15380" width="9.140625" style="18"/>
    <col min="15381" max="15381" width="5" style="18" customWidth="1"/>
    <col min="15382" max="15616" width="9.140625" style="18"/>
    <col min="15617" max="15617" width="10.28515625" style="18" customWidth="1"/>
    <col min="15618" max="15618" width="12.7109375" style="18" customWidth="1"/>
    <col min="15619" max="15636" width="9.140625" style="18"/>
    <col min="15637" max="15637" width="5" style="18" customWidth="1"/>
    <col min="15638" max="15872" width="9.140625" style="18"/>
    <col min="15873" max="15873" width="10.28515625" style="18" customWidth="1"/>
    <col min="15874" max="15874" width="12.7109375" style="18" customWidth="1"/>
    <col min="15875" max="15892" width="9.140625" style="18"/>
    <col min="15893" max="15893" width="5" style="18" customWidth="1"/>
    <col min="15894" max="16128" width="9.140625" style="18"/>
    <col min="16129" max="16129" width="10.28515625" style="18" customWidth="1"/>
    <col min="16130" max="16130" width="12.7109375" style="18" customWidth="1"/>
    <col min="16131" max="16148" width="9.140625" style="18"/>
    <col min="16149" max="16149" width="5" style="18" customWidth="1"/>
    <col min="16150" max="16384" width="9.140625" style="18"/>
  </cols>
  <sheetData>
    <row r="1" s="17" customFormat="1"/>
    <row r="2" s="17" customFormat="1"/>
    <row r="3" s="17" customFormat="1"/>
    <row r="4" s="17" customFormat="1"/>
    <row r="5" s="17" customFormat="1"/>
    <row r="6" s="17" customFormat="1"/>
    <row r="7" s="17" customFormat="1"/>
    <row r="8" s="17" customFormat="1"/>
    <row r="9" s="17" customFormat="1"/>
    <row r="10" s="17" customFormat="1"/>
    <row r="11" s="17" customFormat="1"/>
    <row r="12" s="17" customFormat="1"/>
    <row r="13" s="17" customFormat="1"/>
    <row r="14" s="17" customFormat="1"/>
    <row r="15" s="17" customFormat="1"/>
    <row r="16" s="17" customFormat="1"/>
    <row r="17" s="17" customFormat="1"/>
    <row r="18" s="17" customFormat="1"/>
    <row r="19" s="17" customFormat="1"/>
    <row r="20" s="17" customFormat="1"/>
    <row r="21" s="17" customFormat="1"/>
    <row r="22" s="17" customFormat="1"/>
    <row r="23" s="17" customFormat="1"/>
    <row r="24" s="17" customFormat="1"/>
    <row r="25" s="17" customFormat="1"/>
    <row r="26" s="17" customFormat="1"/>
    <row r="27" s="17" customFormat="1"/>
    <row r="28" s="17" customFormat="1"/>
    <row r="29" s="17" customFormat="1"/>
    <row r="30" s="17" customFormat="1"/>
    <row r="31" s="17" customFormat="1"/>
    <row r="32" s="17" customFormat="1"/>
    <row r="33" s="17" customFormat="1"/>
    <row r="34" s="17" customFormat="1"/>
    <row r="35" s="17" customFormat="1"/>
    <row r="36" s="17" customFormat="1"/>
    <row r="37" s="17" customFormat="1"/>
    <row r="38" s="17" customFormat="1"/>
    <row r="39" s="17" customFormat="1"/>
    <row r="40" s="17" customFormat="1"/>
    <row r="41" s="17" customFormat="1"/>
    <row r="42" s="17" customFormat="1"/>
    <row r="43" s="17" customFormat="1"/>
    <row r="44" s="17" customFormat="1"/>
    <row r="45" s="17" customFormat="1"/>
    <row r="46" s="17" customFormat="1"/>
    <row r="47" s="17" customFormat="1"/>
    <row r="48"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row r="100" s="17" customFormat="1"/>
    <row r="101" s="17" customFormat="1"/>
    <row r="102" s="17" customFormat="1"/>
    <row r="103" s="17" customFormat="1"/>
    <row r="104" s="17" customFormat="1"/>
    <row r="105" s="17" customFormat="1"/>
    <row r="106" s="17" customFormat="1"/>
    <row r="107" s="17" customFormat="1"/>
    <row r="108" s="17" customFormat="1"/>
    <row r="109" s="17" customFormat="1"/>
    <row r="110" s="17" customFormat="1"/>
    <row r="111" s="17" customFormat="1"/>
    <row r="112" s="17" customFormat="1"/>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row r="173" s="17" customFormat="1"/>
    <row r="174" s="17" customFormat="1"/>
    <row r="175" s="17" customFormat="1"/>
    <row r="176" s="17" customFormat="1"/>
    <row r="177" s="17" customFormat="1"/>
    <row r="178" s="17" customFormat="1"/>
    <row r="179" s="17" customFormat="1"/>
    <row r="180" s="17" customFormat="1"/>
    <row r="181" s="17" customFormat="1"/>
    <row r="182" s="17" customFormat="1"/>
    <row r="183" s="17" customFormat="1"/>
    <row r="184" s="17" customFormat="1"/>
    <row r="185" s="17" customFormat="1"/>
    <row r="186" s="17" customFormat="1"/>
    <row r="187" s="17" customFormat="1"/>
    <row r="188" s="17" customFormat="1"/>
    <row r="189" s="17" customFormat="1"/>
    <row r="190" s="17" customFormat="1"/>
    <row r="191" s="17" customFormat="1"/>
    <row r="192" s="17" customFormat="1"/>
    <row r="193" s="17" customFormat="1"/>
    <row r="194" s="17" customFormat="1"/>
    <row r="195" s="17" customFormat="1"/>
    <row r="196" s="17" customFormat="1"/>
    <row r="197" s="17" customFormat="1"/>
    <row r="198" s="17" customFormat="1"/>
    <row r="199" s="17" customFormat="1"/>
    <row r="200" s="17" customFormat="1"/>
    <row r="201" s="17" customFormat="1"/>
    <row r="202" s="17" customFormat="1"/>
    <row r="203" s="17" customFormat="1"/>
    <row r="204" s="17" customFormat="1"/>
    <row r="205" s="17" customFormat="1"/>
    <row r="206" s="17" customFormat="1"/>
    <row r="207" s="17" customFormat="1"/>
    <row r="208" s="17" customFormat="1"/>
    <row r="209" s="17" customFormat="1"/>
    <row r="210" s="17" customFormat="1"/>
    <row r="211" s="17" customFormat="1"/>
    <row r="212" s="17" customFormat="1"/>
    <row r="213" s="17" customFormat="1"/>
    <row r="214" s="17" customFormat="1"/>
    <row r="215" s="17" customFormat="1"/>
    <row r="216" s="17" customFormat="1"/>
    <row r="217" s="17" customFormat="1"/>
    <row r="218" s="17" customFormat="1"/>
    <row r="219" s="17" customFormat="1"/>
    <row r="220" s="17" customFormat="1"/>
    <row r="221" s="17" customFormat="1"/>
    <row r="222" s="17" customFormat="1"/>
    <row r="223" s="17" customFormat="1"/>
    <row r="224" s="17" customFormat="1"/>
    <row r="225" s="17" customFormat="1"/>
    <row r="226" s="17" customFormat="1"/>
    <row r="227" s="17" customFormat="1"/>
    <row r="228" s="17" customFormat="1"/>
    <row r="229" s="17" customFormat="1"/>
    <row r="230" s="17" customFormat="1"/>
    <row r="231" s="17" customFormat="1"/>
    <row r="232" s="17" customFormat="1"/>
    <row r="233" s="17" customFormat="1"/>
    <row r="234" s="17" customFormat="1"/>
    <row r="235" s="17" customFormat="1"/>
    <row r="236" s="17" customFormat="1"/>
    <row r="237" s="17" customFormat="1"/>
    <row r="238" s="17" customFormat="1"/>
    <row r="239" s="17" customFormat="1"/>
    <row r="240" s="17" customFormat="1"/>
    <row r="241" s="17" customFormat="1"/>
    <row r="242" s="17" customFormat="1"/>
    <row r="243" s="17" customFormat="1"/>
    <row r="244" s="17" customFormat="1"/>
    <row r="245" s="17" customFormat="1"/>
    <row r="246" s="17" customFormat="1"/>
    <row r="247" s="17" customFormat="1"/>
    <row r="248" s="17" customFormat="1"/>
    <row r="249" s="17" customFormat="1"/>
    <row r="250" s="17" customFormat="1"/>
    <row r="251" s="17" customFormat="1"/>
    <row r="252" s="17" customFormat="1"/>
    <row r="253" s="17" customFormat="1"/>
    <row r="254" s="17" customFormat="1"/>
    <row r="255" s="17" customFormat="1"/>
    <row r="256" s="17" customFormat="1"/>
    <row r="257" s="17" customFormat="1"/>
    <row r="258" s="17" customFormat="1"/>
    <row r="259" s="17" customFormat="1"/>
    <row r="260" s="17" customFormat="1"/>
    <row r="261" s="17" customFormat="1"/>
    <row r="262" s="17" customFormat="1"/>
    <row r="263" s="17" customFormat="1"/>
    <row r="264" s="17" customFormat="1"/>
    <row r="265" s="17" customFormat="1"/>
    <row r="266" s="17" customFormat="1"/>
    <row r="267" s="17" customFormat="1"/>
    <row r="268" s="17" customFormat="1"/>
    <row r="269" s="17" customFormat="1"/>
    <row r="270" s="17" customFormat="1"/>
    <row r="271" s="17" customFormat="1"/>
    <row r="272" s="17" customFormat="1"/>
    <row r="273" s="17" customFormat="1"/>
    <row r="274" s="17" customFormat="1"/>
    <row r="275" s="17" customFormat="1"/>
    <row r="276" s="17" customFormat="1"/>
    <row r="277" s="17" customFormat="1"/>
    <row r="278" s="17" customFormat="1"/>
    <row r="279" s="17" customFormat="1"/>
    <row r="280" s="17" customFormat="1"/>
    <row r="281" s="17" customFormat="1"/>
    <row r="282" s="17" customFormat="1"/>
    <row r="283" s="17" customFormat="1"/>
    <row r="284" s="17" customFormat="1"/>
    <row r="285" s="17" customFormat="1"/>
    <row r="286" s="17" customFormat="1"/>
    <row r="287" s="17" customFormat="1"/>
    <row r="288" s="17" customFormat="1"/>
    <row r="289" s="17" customFormat="1"/>
    <row r="290" s="17" customFormat="1"/>
    <row r="291" s="17" customFormat="1"/>
    <row r="292" s="17" customFormat="1"/>
    <row r="293" s="17" customFormat="1"/>
    <row r="294" s="17" customFormat="1"/>
    <row r="295" s="17" customFormat="1"/>
    <row r="296" s="17" customFormat="1"/>
    <row r="297" s="17" customFormat="1"/>
    <row r="298" s="17" customFormat="1"/>
    <row r="299" s="17" customFormat="1"/>
    <row r="300" s="17" customFormat="1"/>
    <row r="301" s="17" customFormat="1"/>
    <row r="302" s="17" customFormat="1"/>
    <row r="303" s="17" customFormat="1"/>
    <row r="304" s="17" customFormat="1"/>
    <row r="305" s="17" customFormat="1"/>
    <row r="306" s="17" customFormat="1"/>
    <row r="307" s="17" customFormat="1"/>
    <row r="308" s="17" customFormat="1"/>
    <row r="309" s="17" customFormat="1"/>
    <row r="310" s="17" customFormat="1"/>
    <row r="311" s="17" customFormat="1"/>
    <row r="312" s="17" customFormat="1"/>
    <row r="313" s="17" customFormat="1"/>
    <row r="314" s="17" customFormat="1"/>
    <row r="315" s="17" customFormat="1"/>
    <row r="316" s="17" customFormat="1"/>
    <row r="317" s="17" customFormat="1"/>
    <row r="318" s="17" customFormat="1"/>
    <row r="319" s="17" customFormat="1"/>
    <row r="320" s="17" customFormat="1"/>
    <row r="321" s="17" customFormat="1"/>
    <row r="322" s="17" customFormat="1"/>
    <row r="323" s="17" customFormat="1"/>
    <row r="324" s="17" customFormat="1"/>
    <row r="325" s="17" customFormat="1"/>
    <row r="326" s="17" customFormat="1"/>
    <row r="327" s="17" customFormat="1"/>
    <row r="328" s="17" customFormat="1"/>
    <row r="329" s="17" customFormat="1"/>
    <row r="330" s="17" customFormat="1"/>
    <row r="331" s="17" customFormat="1"/>
    <row r="332" s="17" customFormat="1"/>
    <row r="333" s="17" customFormat="1"/>
    <row r="334" s="17" customFormat="1"/>
    <row r="335" s="17" customFormat="1"/>
    <row r="336" s="17" customFormat="1"/>
    <row r="337" s="17" customFormat="1"/>
    <row r="338" s="17" customFormat="1"/>
    <row r="339" s="17" customFormat="1"/>
    <row r="340" s="17" customFormat="1"/>
    <row r="341" s="17" customFormat="1"/>
    <row r="342" s="17" customFormat="1"/>
    <row r="343" s="17" customFormat="1"/>
    <row r="344" s="17" customFormat="1"/>
    <row r="345" s="17" customFormat="1"/>
    <row r="346" s="17" customFormat="1"/>
    <row r="347" s="17" customFormat="1"/>
    <row r="348" s="17" customFormat="1"/>
    <row r="349" s="17" customFormat="1"/>
    <row r="350" s="17" customFormat="1"/>
    <row r="351" s="17" customFormat="1"/>
    <row r="352" s="17" customFormat="1"/>
    <row r="353" s="17" customFormat="1"/>
    <row r="354" s="17" customFormat="1"/>
    <row r="355" s="17" customFormat="1"/>
    <row r="356" s="17" customFormat="1"/>
    <row r="357" s="17" customFormat="1"/>
    <row r="358" s="17" customFormat="1"/>
    <row r="359" s="17" customFormat="1"/>
    <row r="360" s="17" customFormat="1"/>
    <row r="361" s="17" customFormat="1"/>
    <row r="362" s="17" customFormat="1"/>
    <row r="363" s="17" customFormat="1"/>
    <row r="364" s="17" customFormat="1"/>
    <row r="365" s="17" customFormat="1"/>
    <row r="366" s="17" customFormat="1"/>
    <row r="367" s="17" customFormat="1"/>
    <row r="368" s="17" customFormat="1"/>
    <row r="369" s="17" customFormat="1"/>
    <row r="370" s="17" customFormat="1"/>
    <row r="371" s="17" customFormat="1"/>
    <row r="372" s="17" customFormat="1"/>
    <row r="373" s="17" customFormat="1"/>
    <row r="374" s="17" customFormat="1"/>
    <row r="375" s="17" customFormat="1"/>
    <row r="376" s="17" customFormat="1"/>
    <row r="377" s="17" customFormat="1"/>
    <row r="378" s="17" customFormat="1"/>
    <row r="379" s="17" customFormat="1"/>
    <row r="380" s="17" customFormat="1"/>
    <row r="381" s="17" customFormat="1"/>
    <row r="382" s="17" customFormat="1"/>
    <row r="383" s="17" customFormat="1"/>
    <row r="384" s="17" customFormat="1"/>
    <row r="385" s="17" customFormat="1"/>
    <row r="386" s="17" customFormat="1"/>
    <row r="387" s="17" customFormat="1"/>
    <row r="388" s="17" customFormat="1"/>
    <row r="389" s="17" customFormat="1"/>
    <row r="390" s="17" customFormat="1"/>
    <row r="391" s="17" customFormat="1"/>
    <row r="392" s="17" customFormat="1"/>
    <row r="393" s="17" customFormat="1"/>
    <row r="394" s="17" customFormat="1"/>
    <row r="395" s="17" customFormat="1"/>
    <row r="396" s="17" customFormat="1"/>
    <row r="397" s="17" customFormat="1"/>
    <row r="398" s="17" customFormat="1"/>
    <row r="399" s="17" customFormat="1"/>
    <row r="400" s="17" customFormat="1"/>
    <row r="401" s="17" customFormat="1"/>
    <row r="402" s="17" customFormat="1"/>
    <row r="403" s="17" customFormat="1"/>
    <row r="404" s="17" customFormat="1"/>
    <row r="405" s="17" customFormat="1"/>
    <row r="406" s="17" customFormat="1"/>
    <row r="407" s="17" customFormat="1"/>
    <row r="408" s="17" customFormat="1"/>
    <row r="409" s="17" customFormat="1"/>
    <row r="410" s="17" customFormat="1"/>
    <row r="411" s="17" customFormat="1"/>
    <row r="412" s="17" customFormat="1"/>
    <row r="413" s="17" customFormat="1"/>
    <row r="414" s="17" customFormat="1"/>
    <row r="415" s="17" customFormat="1"/>
    <row r="416" s="17" customFormat="1"/>
    <row r="417" s="17" customFormat="1"/>
    <row r="418" s="17" customFormat="1"/>
    <row r="419" s="17" customFormat="1"/>
  </sheetData>
  <pageMargins left="0.19685039370078741" right="0.19685039370078741" top="0" bottom="0" header="0.51181102362204722" footer="0.51181102362204722"/>
  <pageSetup paperSize="9" scale="7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1"/>
  <dimension ref="A1:I340"/>
  <sheetViews>
    <sheetView showGridLines="0" zoomScale="70" zoomScaleNormal="70" workbookViewId="0">
      <pane ySplit="3" topLeftCell="A4" activePane="bottomLeft" state="frozen"/>
      <selection activeCell="A20" sqref="A20"/>
      <selection pane="bottomLeft" activeCell="A4" sqref="A4"/>
    </sheetView>
  </sheetViews>
  <sheetFormatPr defaultColWidth="9.140625" defaultRowHeight="12.75"/>
  <cols>
    <col min="1" max="1" width="41.140625" style="106" customWidth="1"/>
    <col min="2" max="2" width="20.28515625" style="107" customWidth="1"/>
    <col min="3" max="4" width="20.85546875" style="107" bestFit="1" customWidth="1"/>
    <col min="5" max="5" width="46.28515625" style="106" customWidth="1"/>
    <col min="6" max="6" width="17.28515625" style="106" bestFit="1" customWidth="1"/>
    <col min="7" max="7" width="36.140625" style="108" customWidth="1"/>
    <col min="8" max="8" width="56.5703125" style="107" customWidth="1"/>
    <col min="9" max="9" width="49.28515625" style="107" customWidth="1"/>
    <col min="10" max="16384" width="9.140625" style="107"/>
  </cols>
  <sheetData>
    <row r="1" spans="1:9">
      <c r="H1" s="108"/>
      <c r="I1" s="108"/>
    </row>
    <row r="2" spans="1:9" ht="23.25">
      <c r="A2" s="131" t="s">
        <v>51</v>
      </c>
      <c r="B2" s="132"/>
      <c r="C2" s="132"/>
      <c r="D2" s="132"/>
      <c r="E2" s="132"/>
      <c r="F2" s="133"/>
      <c r="G2" s="131" t="s">
        <v>47</v>
      </c>
      <c r="H2" s="132"/>
      <c r="I2" s="132"/>
    </row>
    <row r="3" spans="1:9" s="109" customFormat="1" ht="25.5">
      <c r="A3" s="114" t="s">
        <v>56</v>
      </c>
      <c r="B3" s="114" t="s">
        <v>57</v>
      </c>
      <c r="C3" s="114" t="s">
        <v>58</v>
      </c>
      <c r="D3" s="114" t="s">
        <v>59</v>
      </c>
      <c r="E3" s="114" t="s">
        <v>60</v>
      </c>
      <c r="F3" s="114" t="s">
        <v>230</v>
      </c>
      <c r="G3" s="114" t="s">
        <v>52</v>
      </c>
      <c r="H3" s="114" t="s">
        <v>207</v>
      </c>
      <c r="I3" s="114" t="s">
        <v>53</v>
      </c>
    </row>
    <row r="4" spans="1:9" s="110" customFormat="1" ht="51">
      <c r="A4" s="115" t="s">
        <v>165</v>
      </c>
      <c r="B4" s="116" t="s">
        <v>85</v>
      </c>
      <c r="C4" s="117" t="s">
        <v>86</v>
      </c>
      <c r="D4" s="118" t="s">
        <v>232</v>
      </c>
      <c r="E4" s="117" t="s">
        <v>683</v>
      </c>
      <c r="F4" s="117" t="s">
        <v>231</v>
      </c>
      <c r="G4" s="90" t="s">
        <v>54</v>
      </c>
      <c r="H4" s="90"/>
      <c r="I4" s="90"/>
    </row>
    <row r="5" spans="1:9" s="110" customFormat="1" ht="51">
      <c r="A5" s="115" t="s">
        <v>165</v>
      </c>
      <c r="B5" s="116" t="s">
        <v>85</v>
      </c>
      <c r="C5" s="117" t="s">
        <v>86</v>
      </c>
      <c r="D5" s="118" t="s">
        <v>232</v>
      </c>
      <c r="E5" s="117" t="s">
        <v>684</v>
      </c>
      <c r="F5" s="117" t="s">
        <v>231</v>
      </c>
      <c r="G5" s="90" t="s">
        <v>54</v>
      </c>
      <c r="H5" s="90"/>
      <c r="I5" s="90"/>
    </row>
    <row r="6" spans="1:9" s="110" customFormat="1" ht="51">
      <c r="A6" s="115" t="s">
        <v>165</v>
      </c>
      <c r="B6" s="116" t="s">
        <v>85</v>
      </c>
      <c r="C6" s="117" t="s">
        <v>86</v>
      </c>
      <c r="D6" s="118" t="s">
        <v>232</v>
      </c>
      <c r="E6" s="117" t="s">
        <v>809</v>
      </c>
      <c r="F6" s="117" t="s">
        <v>231</v>
      </c>
      <c r="G6" s="90" t="s">
        <v>54</v>
      </c>
      <c r="H6" s="90"/>
      <c r="I6" s="90"/>
    </row>
    <row r="7" spans="1:9" s="110" customFormat="1" ht="76.5">
      <c r="A7" s="115" t="s">
        <v>165</v>
      </c>
      <c r="B7" s="116" t="s">
        <v>85</v>
      </c>
      <c r="C7" s="117" t="s">
        <v>86</v>
      </c>
      <c r="D7" s="118" t="s">
        <v>232</v>
      </c>
      <c r="E7" s="117" t="s">
        <v>810</v>
      </c>
      <c r="F7" s="117" t="s">
        <v>231</v>
      </c>
      <c r="G7" s="90" t="s">
        <v>54</v>
      </c>
      <c r="H7" s="90" t="s">
        <v>810</v>
      </c>
      <c r="I7" s="90"/>
    </row>
    <row r="8" spans="1:9" s="110" customFormat="1" ht="51">
      <c r="A8" s="115" t="s">
        <v>165</v>
      </c>
      <c r="B8" s="116" t="s">
        <v>85</v>
      </c>
      <c r="C8" s="117" t="s">
        <v>86</v>
      </c>
      <c r="D8" s="118" t="s">
        <v>232</v>
      </c>
      <c r="E8" s="117" t="s">
        <v>685</v>
      </c>
      <c r="F8" s="117" t="s">
        <v>231</v>
      </c>
      <c r="G8" s="90" t="s">
        <v>54</v>
      </c>
      <c r="H8" s="90"/>
      <c r="I8" s="90"/>
    </row>
    <row r="9" spans="1:9" s="110" customFormat="1" ht="51">
      <c r="A9" s="115" t="s">
        <v>165</v>
      </c>
      <c r="B9" s="116" t="s">
        <v>85</v>
      </c>
      <c r="C9" s="117" t="s">
        <v>86</v>
      </c>
      <c r="D9" s="118" t="s">
        <v>232</v>
      </c>
      <c r="E9" s="117" t="s">
        <v>233</v>
      </c>
      <c r="F9" s="117" t="s">
        <v>231</v>
      </c>
      <c r="G9" s="90" t="s">
        <v>54</v>
      </c>
      <c r="H9" s="90"/>
      <c r="I9" s="90"/>
    </row>
    <row r="10" spans="1:9" s="110" customFormat="1" ht="51">
      <c r="A10" s="115" t="s">
        <v>165</v>
      </c>
      <c r="B10" s="116" t="s">
        <v>85</v>
      </c>
      <c r="C10" s="117" t="s">
        <v>86</v>
      </c>
      <c r="D10" s="118" t="s">
        <v>232</v>
      </c>
      <c r="E10" s="117" t="s">
        <v>686</v>
      </c>
      <c r="F10" s="117" t="s">
        <v>231</v>
      </c>
      <c r="G10" s="90" t="s">
        <v>54</v>
      </c>
      <c r="H10" s="90"/>
      <c r="I10" s="90" t="s">
        <v>53</v>
      </c>
    </row>
    <row r="11" spans="1:9" s="110" customFormat="1" ht="51">
      <c r="A11" s="115" t="s">
        <v>165</v>
      </c>
      <c r="B11" s="116" t="s">
        <v>85</v>
      </c>
      <c r="C11" s="115" t="s">
        <v>86</v>
      </c>
      <c r="D11" s="116" t="s">
        <v>232</v>
      </c>
      <c r="E11" s="117" t="s">
        <v>811</v>
      </c>
      <c r="F11" s="117" t="s">
        <v>231</v>
      </c>
      <c r="G11" s="90" t="s">
        <v>54</v>
      </c>
      <c r="H11" s="90"/>
      <c r="I11" s="90" t="s">
        <v>53</v>
      </c>
    </row>
    <row r="12" spans="1:9" s="110" customFormat="1" ht="51">
      <c r="A12" s="115" t="s">
        <v>165</v>
      </c>
      <c r="B12" s="116" t="s">
        <v>85</v>
      </c>
      <c r="C12" s="115" t="s">
        <v>86</v>
      </c>
      <c r="D12" s="116" t="s">
        <v>232</v>
      </c>
      <c r="E12" s="117" t="s">
        <v>812</v>
      </c>
      <c r="F12" s="117" t="s">
        <v>231</v>
      </c>
      <c r="G12" s="90" t="s">
        <v>54</v>
      </c>
      <c r="H12" s="90"/>
      <c r="I12" s="90"/>
    </row>
    <row r="13" spans="1:9" s="110" customFormat="1" ht="51">
      <c r="A13" s="115" t="s">
        <v>165</v>
      </c>
      <c r="B13" s="116" t="s">
        <v>85</v>
      </c>
      <c r="C13" s="115" t="s">
        <v>86</v>
      </c>
      <c r="D13" s="116" t="s">
        <v>232</v>
      </c>
      <c r="E13" s="117" t="s">
        <v>687</v>
      </c>
      <c r="F13" s="117" t="s">
        <v>231</v>
      </c>
      <c r="G13" s="90" t="s">
        <v>54</v>
      </c>
      <c r="H13" s="90"/>
      <c r="I13" s="90" t="s">
        <v>53</v>
      </c>
    </row>
    <row r="14" spans="1:9" s="110" customFormat="1" ht="51">
      <c r="A14" s="115" t="s">
        <v>165</v>
      </c>
      <c r="B14" s="116" t="s">
        <v>85</v>
      </c>
      <c r="C14" s="115" t="s">
        <v>86</v>
      </c>
      <c r="D14" s="116" t="s">
        <v>232</v>
      </c>
      <c r="E14" s="117" t="s">
        <v>813</v>
      </c>
      <c r="F14" s="117" t="s">
        <v>231</v>
      </c>
      <c r="G14" s="90" t="s">
        <v>54</v>
      </c>
      <c r="H14" s="90"/>
      <c r="I14" s="90"/>
    </row>
    <row r="15" spans="1:9" s="110" customFormat="1" ht="63.75">
      <c r="A15" s="115" t="s">
        <v>165</v>
      </c>
      <c r="B15" s="116" t="s">
        <v>85</v>
      </c>
      <c r="C15" s="115" t="s">
        <v>86</v>
      </c>
      <c r="D15" s="116" t="s">
        <v>232</v>
      </c>
      <c r="E15" s="117" t="s">
        <v>814</v>
      </c>
      <c r="F15" s="117" t="s">
        <v>231</v>
      </c>
      <c r="G15" s="90" t="s">
        <v>54</v>
      </c>
      <c r="H15" s="90"/>
      <c r="I15" s="90"/>
    </row>
    <row r="16" spans="1:9" s="110" customFormat="1" ht="51">
      <c r="A16" s="115" t="s">
        <v>165</v>
      </c>
      <c r="B16" s="116" t="s">
        <v>85</v>
      </c>
      <c r="C16" s="115" t="s">
        <v>86</v>
      </c>
      <c r="D16" s="116" t="s">
        <v>232</v>
      </c>
      <c r="E16" s="117" t="s">
        <v>688</v>
      </c>
      <c r="F16" s="117" t="s">
        <v>231</v>
      </c>
      <c r="G16" s="90" t="s">
        <v>54</v>
      </c>
      <c r="H16" s="90"/>
      <c r="I16" s="90"/>
    </row>
    <row r="17" spans="1:9" s="110" customFormat="1" ht="76.5">
      <c r="A17" s="115" t="s">
        <v>165</v>
      </c>
      <c r="B17" s="116" t="s">
        <v>85</v>
      </c>
      <c r="C17" s="115" t="s">
        <v>86</v>
      </c>
      <c r="D17" s="116" t="s">
        <v>232</v>
      </c>
      <c r="E17" s="117" t="s">
        <v>815</v>
      </c>
      <c r="F17" s="117" t="s">
        <v>231</v>
      </c>
      <c r="G17" s="90" t="s">
        <v>54</v>
      </c>
      <c r="H17" s="90"/>
      <c r="I17" s="90"/>
    </row>
    <row r="18" spans="1:9" s="110" customFormat="1" ht="51">
      <c r="A18" s="115" t="s">
        <v>165</v>
      </c>
      <c r="B18" s="116" t="s">
        <v>85</v>
      </c>
      <c r="C18" s="115" t="s">
        <v>86</v>
      </c>
      <c r="D18" s="116" t="s">
        <v>232</v>
      </c>
      <c r="E18" s="117" t="s">
        <v>689</v>
      </c>
      <c r="F18" s="117" t="s">
        <v>231</v>
      </c>
      <c r="G18" s="90" t="s">
        <v>54</v>
      </c>
      <c r="H18" s="90"/>
      <c r="I18" s="90"/>
    </row>
    <row r="19" spans="1:9" s="110" customFormat="1" ht="51">
      <c r="A19" s="115" t="s">
        <v>165</v>
      </c>
      <c r="B19" s="116" t="s">
        <v>85</v>
      </c>
      <c r="C19" s="115" t="s">
        <v>86</v>
      </c>
      <c r="D19" s="116" t="s">
        <v>232</v>
      </c>
      <c r="E19" s="117" t="s">
        <v>690</v>
      </c>
      <c r="F19" s="117" t="s">
        <v>231</v>
      </c>
      <c r="G19" s="90" t="s">
        <v>54</v>
      </c>
      <c r="H19" s="90"/>
      <c r="I19" s="90" t="s">
        <v>53</v>
      </c>
    </row>
    <row r="20" spans="1:9" s="110" customFormat="1" ht="51">
      <c r="A20" s="115" t="s">
        <v>165</v>
      </c>
      <c r="B20" s="116" t="s">
        <v>85</v>
      </c>
      <c r="C20" s="115" t="s">
        <v>86</v>
      </c>
      <c r="D20" s="116" t="s">
        <v>232</v>
      </c>
      <c r="E20" s="117" t="s">
        <v>691</v>
      </c>
      <c r="F20" s="117" t="s">
        <v>231</v>
      </c>
      <c r="G20" s="90" t="s">
        <v>54</v>
      </c>
      <c r="H20" s="90"/>
      <c r="I20" s="90"/>
    </row>
    <row r="21" spans="1:9" s="110" customFormat="1" ht="51">
      <c r="A21" s="115" t="s">
        <v>165</v>
      </c>
      <c r="B21" s="116" t="s">
        <v>85</v>
      </c>
      <c r="C21" s="115" t="s">
        <v>86</v>
      </c>
      <c r="D21" s="116" t="s">
        <v>232</v>
      </c>
      <c r="E21" s="117" t="s">
        <v>692</v>
      </c>
      <c r="F21" s="117" t="s">
        <v>234</v>
      </c>
      <c r="G21" s="90" t="s">
        <v>55</v>
      </c>
      <c r="H21" s="90" t="s">
        <v>492</v>
      </c>
      <c r="I21" s="90"/>
    </row>
    <row r="22" spans="1:9" s="110" customFormat="1" ht="51">
      <c r="A22" s="115" t="s">
        <v>165</v>
      </c>
      <c r="B22" s="116" t="s">
        <v>85</v>
      </c>
      <c r="C22" s="115" t="s">
        <v>86</v>
      </c>
      <c r="D22" s="116" t="s">
        <v>232</v>
      </c>
      <c r="E22" s="117" t="s">
        <v>816</v>
      </c>
      <c r="F22" s="117" t="s">
        <v>234</v>
      </c>
      <c r="G22" s="90" t="s">
        <v>54</v>
      </c>
      <c r="H22" s="90"/>
      <c r="I22" s="90" t="s">
        <v>53</v>
      </c>
    </row>
    <row r="23" spans="1:9" s="110" customFormat="1" ht="51">
      <c r="A23" s="115" t="s">
        <v>165</v>
      </c>
      <c r="B23" s="116" t="s">
        <v>85</v>
      </c>
      <c r="C23" s="115" t="s">
        <v>86</v>
      </c>
      <c r="D23" s="116" t="s">
        <v>232</v>
      </c>
      <c r="E23" s="117" t="s">
        <v>693</v>
      </c>
      <c r="F23" s="117" t="s">
        <v>234</v>
      </c>
      <c r="G23" s="90" t="s">
        <v>55</v>
      </c>
      <c r="H23" s="90" t="s">
        <v>501</v>
      </c>
      <c r="I23" s="90"/>
    </row>
    <row r="24" spans="1:9" s="110" customFormat="1" ht="63.75">
      <c r="A24" s="115" t="s">
        <v>156</v>
      </c>
      <c r="B24" s="116" t="s">
        <v>95</v>
      </c>
      <c r="C24" s="115" t="s">
        <v>94</v>
      </c>
      <c r="D24" s="116" t="s">
        <v>229</v>
      </c>
      <c r="E24" s="117" t="s">
        <v>763</v>
      </c>
      <c r="F24" s="117" t="s">
        <v>231</v>
      </c>
      <c r="G24" s="90" t="s">
        <v>54</v>
      </c>
      <c r="H24" s="90"/>
      <c r="I24" s="90" t="s">
        <v>53</v>
      </c>
    </row>
    <row r="25" spans="1:9" s="110" customFormat="1" ht="51">
      <c r="A25" s="115" t="s">
        <v>156</v>
      </c>
      <c r="B25" s="116" t="s">
        <v>95</v>
      </c>
      <c r="C25" s="115" t="s">
        <v>94</v>
      </c>
      <c r="D25" s="116" t="s">
        <v>229</v>
      </c>
      <c r="E25" s="117" t="s">
        <v>235</v>
      </c>
      <c r="F25" s="117" t="s">
        <v>231</v>
      </c>
      <c r="G25" s="90" t="s">
        <v>54</v>
      </c>
      <c r="H25" s="90"/>
      <c r="I25" s="90" t="s">
        <v>53</v>
      </c>
    </row>
    <row r="26" spans="1:9" s="110" customFormat="1" ht="102">
      <c r="A26" s="115" t="s">
        <v>156</v>
      </c>
      <c r="B26" s="116" t="s">
        <v>95</v>
      </c>
      <c r="C26" s="115" t="s">
        <v>94</v>
      </c>
      <c r="D26" s="116" t="s">
        <v>229</v>
      </c>
      <c r="E26" s="117" t="s">
        <v>760</v>
      </c>
      <c r="F26" s="117" t="s">
        <v>231</v>
      </c>
      <c r="G26" s="90" t="s">
        <v>55</v>
      </c>
      <c r="H26" s="90" t="s">
        <v>493</v>
      </c>
      <c r="I26" s="90"/>
    </row>
    <row r="27" spans="1:9" s="110" customFormat="1" ht="89.25">
      <c r="A27" s="115" t="s">
        <v>156</v>
      </c>
      <c r="B27" s="116" t="s">
        <v>95</v>
      </c>
      <c r="C27" s="115" t="s">
        <v>94</v>
      </c>
      <c r="D27" s="116" t="s">
        <v>229</v>
      </c>
      <c r="E27" s="117" t="s">
        <v>236</v>
      </c>
      <c r="F27" s="117" t="s">
        <v>231</v>
      </c>
      <c r="G27" s="90" t="s">
        <v>55</v>
      </c>
      <c r="H27" s="90" t="s">
        <v>494</v>
      </c>
      <c r="I27" s="90"/>
    </row>
    <row r="28" spans="1:9" s="110" customFormat="1" ht="102">
      <c r="A28" s="115" t="s">
        <v>156</v>
      </c>
      <c r="B28" s="116" t="s">
        <v>95</v>
      </c>
      <c r="C28" s="115" t="s">
        <v>94</v>
      </c>
      <c r="D28" s="116" t="s">
        <v>229</v>
      </c>
      <c r="E28" s="117" t="s">
        <v>237</v>
      </c>
      <c r="F28" s="117" t="s">
        <v>231</v>
      </c>
      <c r="G28" s="90" t="s">
        <v>55</v>
      </c>
      <c r="H28" s="90" t="s">
        <v>633</v>
      </c>
      <c r="I28" s="90"/>
    </row>
    <row r="29" spans="1:9" s="110" customFormat="1" ht="51">
      <c r="A29" s="115" t="s">
        <v>156</v>
      </c>
      <c r="B29" s="116" t="s">
        <v>95</v>
      </c>
      <c r="C29" s="115" t="s">
        <v>94</v>
      </c>
      <c r="D29" s="116" t="s">
        <v>229</v>
      </c>
      <c r="E29" s="117" t="s">
        <v>238</v>
      </c>
      <c r="F29" s="117" t="s">
        <v>231</v>
      </c>
      <c r="G29" s="90" t="s">
        <v>55</v>
      </c>
      <c r="H29" s="90" t="s">
        <v>666</v>
      </c>
      <c r="I29" s="90"/>
    </row>
    <row r="30" spans="1:9" s="110" customFormat="1" ht="76.5">
      <c r="A30" s="115" t="s">
        <v>156</v>
      </c>
      <c r="B30" s="116" t="s">
        <v>95</v>
      </c>
      <c r="C30" s="115" t="s">
        <v>94</v>
      </c>
      <c r="D30" s="116" t="s">
        <v>229</v>
      </c>
      <c r="E30" s="117" t="s">
        <v>762</v>
      </c>
      <c r="F30" s="117" t="s">
        <v>231</v>
      </c>
      <c r="G30" s="90" t="s">
        <v>55</v>
      </c>
      <c r="H30" s="90" t="s">
        <v>634</v>
      </c>
      <c r="I30" s="90"/>
    </row>
    <row r="31" spans="1:9" s="110" customFormat="1" ht="38.25">
      <c r="A31" s="115" t="s">
        <v>156</v>
      </c>
      <c r="B31" s="116" t="s">
        <v>95</v>
      </c>
      <c r="C31" s="115" t="s">
        <v>94</v>
      </c>
      <c r="D31" s="116" t="s">
        <v>229</v>
      </c>
      <c r="E31" s="117" t="s">
        <v>761</v>
      </c>
      <c r="F31" s="117" t="s">
        <v>12</v>
      </c>
      <c r="G31" s="90" t="s">
        <v>54</v>
      </c>
      <c r="H31" s="90"/>
      <c r="I31" s="90"/>
    </row>
    <row r="32" spans="1:9" s="110" customFormat="1" ht="25.5">
      <c r="A32" s="115" t="s">
        <v>156</v>
      </c>
      <c r="B32" s="116" t="s">
        <v>95</v>
      </c>
      <c r="C32" s="115" t="s">
        <v>94</v>
      </c>
      <c r="D32" s="116" t="s">
        <v>229</v>
      </c>
      <c r="E32" s="117" t="s">
        <v>239</v>
      </c>
      <c r="F32" s="117" t="s">
        <v>12</v>
      </c>
      <c r="G32" s="90" t="s">
        <v>54</v>
      </c>
      <c r="H32" s="90"/>
      <c r="I32" s="90"/>
    </row>
    <row r="33" spans="1:9" s="110" customFormat="1" ht="51">
      <c r="A33" s="115" t="s">
        <v>162</v>
      </c>
      <c r="B33" s="116" t="s">
        <v>133</v>
      </c>
      <c r="C33" s="115" t="s">
        <v>132</v>
      </c>
      <c r="D33" s="116" t="s">
        <v>240</v>
      </c>
      <c r="E33" s="117" t="s">
        <v>694</v>
      </c>
      <c r="F33" s="117" t="s">
        <v>231</v>
      </c>
      <c r="G33" s="90" t="s">
        <v>55</v>
      </c>
      <c r="H33" s="90" t="s">
        <v>495</v>
      </c>
      <c r="I33" s="90"/>
    </row>
    <row r="34" spans="1:9" s="110" customFormat="1" ht="76.5">
      <c r="A34" s="115" t="s">
        <v>162</v>
      </c>
      <c r="B34" s="116" t="s">
        <v>133</v>
      </c>
      <c r="C34" s="115" t="s">
        <v>132</v>
      </c>
      <c r="D34" s="116" t="s">
        <v>240</v>
      </c>
      <c r="E34" s="117" t="s">
        <v>695</v>
      </c>
      <c r="F34" s="117" t="s">
        <v>231</v>
      </c>
      <c r="G34" s="90" t="s">
        <v>55</v>
      </c>
      <c r="H34" s="90" t="s">
        <v>496</v>
      </c>
      <c r="I34" s="90"/>
    </row>
    <row r="35" spans="1:9" s="110" customFormat="1" ht="76.5">
      <c r="A35" s="115" t="s">
        <v>162</v>
      </c>
      <c r="B35" s="116" t="s">
        <v>133</v>
      </c>
      <c r="C35" s="115" t="s">
        <v>132</v>
      </c>
      <c r="D35" s="116" t="s">
        <v>240</v>
      </c>
      <c r="E35" s="117" t="s">
        <v>696</v>
      </c>
      <c r="F35" s="117" t="s">
        <v>231</v>
      </c>
      <c r="G35" s="90" t="s">
        <v>55</v>
      </c>
      <c r="H35" s="90" t="s">
        <v>497</v>
      </c>
      <c r="I35" s="90"/>
    </row>
    <row r="36" spans="1:9" s="110" customFormat="1" ht="51">
      <c r="A36" s="115" t="s">
        <v>162</v>
      </c>
      <c r="B36" s="116" t="s">
        <v>133</v>
      </c>
      <c r="C36" s="115" t="s">
        <v>132</v>
      </c>
      <c r="D36" s="116" t="s">
        <v>240</v>
      </c>
      <c r="E36" s="117" t="s">
        <v>697</v>
      </c>
      <c r="F36" s="117" t="s">
        <v>234</v>
      </c>
      <c r="G36" s="90" t="s">
        <v>55</v>
      </c>
      <c r="H36" s="90" t="s">
        <v>498</v>
      </c>
      <c r="I36" s="90"/>
    </row>
    <row r="37" spans="1:9" s="110" customFormat="1" ht="63.75">
      <c r="A37" s="115" t="s">
        <v>162</v>
      </c>
      <c r="B37" s="116" t="s">
        <v>133</v>
      </c>
      <c r="C37" s="115" t="s">
        <v>132</v>
      </c>
      <c r="D37" s="116" t="s">
        <v>240</v>
      </c>
      <c r="E37" s="117" t="s">
        <v>698</v>
      </c>
      <c r="F37" s="117" t="s">
        <v>234</v>
      </c>
      <c r="G37" s="90" t="s">
        <v>55</v>
      </c>
      <c r="H37" s="90" t="s">
        <v>499</v>
      </c>
      <c r="I37" s="90"/>
    </row>
    <row r="38" spans="1:9" s="110" customFormat="1" ht="89.25">
      <c r="A38" s="115" t="s">
        <v>162</v>
      </c>
      <c r="B38" s="116" t="s">
        <v>133</v>
      </c>
      <c r="C38" s="115" t="s">
        <v>132</v>
      </c>
      <c r="D38" s="116" t="s">
        <v>240</v>
      </c>
      <c r="E38" s="117" t="s">
        <v>699</v>
      </c>
      <c r="F38" s="117" t="s">
        <v>234</v>
      </c>
      <c r="G38" s="90" t="s">
        <v>55</v>
      </c>
      <c r="H38" s="90" t="s">
        <v>500</v>
      </c>
      <c r="I38" s="90"/>
    </row>
    <row r="39" spans="1:9" s="110" customFormat="1" ht="25.5">
      <c r="A39" s="115" t="s">
        <v>163</v>
      </c>
      <c r="B39" s="116" t="s">
        <v>141</v>
      </c>
      <c r="C39" s="115" t="s">
        <v>140</v>
      </c>
      <c r="D39" s="116" t="s">
        <v>222</v>
      </c>
      <c r="E39" s="117" t="s">
        <v>241</v>
      </c>
      <c r="F39" s="117" t="s">
        <v>231</v>
      </c>
      <c r="G39" s="90" t="s">
        <v>54</v>
      </c>
      <c r="H39" s="90"/>
      <c r="I39" s="90" t="s">
        <v>53</v>
      </c>
    </row>
    <row r="40" spans="1:9" s="110" customFormat="1" ht="76.5">
      <c r="A40" s="115" t="s">
        <v>163</v>
      </c>
      <c r="B40" s="116" t="s">
        <v>141</v>
      </c>
      <c r="C40" s="115" t="s">
        <v>140</v>
      </c>
      <c r="D40" s="116" t="s">
        <v>222</v>
      </c>
      <c r="E40" s="117" t="s">
        <v>700</v>
      </c>
      <c r="F40" s="117" t="s">
        <v>231</v>
      </c>
      <c r="G40" s="90" t="s">
        <v>55</v>
      </c>
      <c r="H40" s="90" t="s">
        <v>502</v>
      </c>
      <c r="I40" s="90"/>
    </row>
    <row r="41" spans="1:9" s="110" customFormat="1" ht="76.5">
      <c r="A41" s="115" t="s">
        <v>163</v>
      </c>
      <c r="B41" s="116" t="s">
        <v>141</v>
      </c>
      <c r="C41" s="115" t="s">
        <v>140</v>
      </c>
      <c r="D41" s="116" t="s">
        <v>222</v>
      </c>
      <c r="E41" s="117" t="s">
        <v>242</v>
      </c>
      <c r="F41" s="117" t="s">
        <v>231</v>
      </c>
      <c r="G41" s="90" t="s">
        <v>55</v>
      </c>
      <c r="H41" s="90" t="s">
        <v>502</v>
      </c>
      <c r="I41" s="90"/>
    </row>
    <row r="42" spans="1:9" s="110" customFormat="1" ht="25.5">
      <c r="A42" s="115" t="s">
        <v>163</v>
      </c>
      <c r="B42" s="116" t="s">
        <v>141</v>
      </c>
      <c r="C42" s="115" t="s">
        <v>140</v>
      </c>
      <c r="D42" s="116" t="s">
        <v>222</v>
      </c>
      <c r="E42" s="117" t="s">
        <v>243</v>
      </c>
      <c r="F42" s="117" t="s">
        <v>234</v>
      </c>
      <c r="G42" s="90" t="s">
        <v>54</v>
      </c>
      <c r="H42" s="90"/>
      <c r="I42" s="90"/>
    </row>
    <row r="43" spans="1:9" s="110" customFormat="1" ht="127.5">
      <c r="A43" s="115" t="s">
        <v>163</v>
      </c>
      <c r="B43" s="116" t="s">
        <v>141</v>
      </c>
      <c r="C43" s="115" t="s">
        <v>140</v>
      </c>
      <c r="D43" s="116" t="s">
        <v>222</v>
      </c>
      <c r="E43" s="117" t="s">
        <v>244</v>
      </c>
      <c r="F43" s="117" t="s">
        <v>234</v>
      </c>
      <c r="G43" s="90" t="s">
        <v>55</v>
      </c>
      <c r="H43" s="90" t="s">
        <v>504</v>
      </c>
      <c r="I43" s="90"/>
    </row>
    <row r="44" spans="1:9" s="110" customFormat="1" ht="25.5">
      <c r="A44" s="115" t="s">
        <v>163</v>
      </c>
      <c r="B44" s="116" t="s">
        <v>141</v>
      </c>
      <c r="C44" s="115" t="s">
        <v>140</v>
      </c>
      <c r="D44" s="116" t="s">
        <v>222</v>
      </c>
      <c r="E44" s="117" t="s">
        <v>245</v>
      </c>
      <c r="F44" s="117" t="s">
        <v>234</v>
      </c>
      <c r="G44" s="90" t="s">
        <v>54</v>
      </c>
      <c r="H44" s="90"/>
      <c r="I44" s="90" t="s">
        <v>53</v>
      </c>
    </row>
    <row r="45" spans="1:9" s="110" customFormat="1" ht="51">
      <c r="A45" s="115" t="s">
        <v>158</v>
      </c>
      <c r="B45" s="116" t="s">
        <v>105</v>
      </c>
      <c r="C45" s="115" t="s">
        <v>104</v>
      </c>
      <c r="D45" s="116" t="s">
        <v>228</v>
      </c>
      <c r="E45" s="117" t="s">
        <v>246</v>
      </c>
      <c r="F45" s="117" t="s">
        <v>231</v>
      </c>
      <c r="G45" s="90" t="s">
        <v>54</v>
      </c>
      <c r="H45" s="90"/>
      <c r="I45" s="90"/>
    </row>
    <row r="46" spans="1:9" s="110" customFormat="1" ht="63.75">
      <c r="A46" s="115" t="s">
        <v>158</v>
      </c>
      <c r="B46" s="116" t="s">
        <v>105</v>
      </c>
      <c r="C46" s="115" t="s">
        <v>104</v>
      </c>
      <c r="D46" s="116" t="s">
        <v>228</v>
      </c>
      <c r="E46" s="117" t="s">
        <v>247</v>
      </c>
      <c r="F46" s="117" t="s">
        <v>231</v>
      </c>
      <c r="G46" s="90" t="s">
        <v>55</v>
      </c>
      <c r="H46" s="90" t="s">
        <v>505</v>
      </c>
      <c r="I46" s="90"/>
    </row>
    <row r="47" spans="1:9" s="110" customFormat="1" ht="63.75">
      <c r="A47" s="115" t="s">
        <v>158</v>
      </c>
      <c r="B47" s="116" t="s">
        <v>105</v>
      </c>
      <c r="C47" s="115" t="s">
        <v>104</v>
      </c>
      <c r="D47" s="116" t="s">
        <v>228</v>
      </c>
      <c r="E47" s="117" t="s">
        <v>854</v>
      </c>
      <c r="F47" s="117" t="s">
        <v>231</v>
      </c>
      <c r="G47" s="90" t="s">
        <v>54</v>
      </c>
      <c r="H47" s="90"/>
      <c r="I47" s="90" t="s">
        <v>53</v>
      </c>
    </row>
    <row r="48" spans="1:9" s="110" customFormat="1" ht="63.75">
      <c r="A48" s="115" t="s">
        <v>158</v>
      </c>
      <c r="B48" s="116" t="s">
        <v>105</v>
      </c>
      <c r="C48" s="115" t="s">
        <v>104</v>
      </c>
      <c r="D48" s="116" t="s">
        <v>228</v>
      </c>
      <c r="E48" s="117" t="s">
        <v>701</v>
      </c>
      <c r="F48" s="117" t="s">
        <v>231</v>
      </c>
      <c r="G48" s="90" t="s">
        <v>55</v>
      </c>
      <c r="H48" s="90" t="s">
        <v>506</v>
      </c>
      <c r="I48" s="90"/>
    </row>
    <row r="49" spans="1:9" s="110" customFormat="1" ht="76.5">
      <c r="A49" s="115" t="s">
        <v>158</v>
      </c>
      <c r="B49" s="116" t="s">
        <v>105</v>
      </c>
      <c r="C49" s="115" t="s">
        <v>104</v>
      </c>
      <c r="D49" s="116" t="s">
        <v>228</v>
      </c>
      <c r="E49" s="117" t="s">
        <v>855</v>
      </c>
      <c r="F49" s="117" t="s">
        <v>231</v>
      </c>
      <c r="G49" s="90" t="s">
        <v>54</v>
      </c>
      <c r="H49" s="90"/>
      <c r="I49" s="90"/>
    </row>
    <row r="50" spans="1:9" s="110" customFormat="1" ht="89.25">
      <c r="A50" s="115" t="s">
        <v>158</v>
      </c>
      <c r="B50" s="116" t="s">
        <v>105</v>
      </c>
      <c r="C50" s="115" t="s">
        <v>104</v>
      </c>
      <c r="D50" s="116" t="s">
        <v>228</v>
      </c>
      <c r="E50" s="117" t="s">
        <v>248</v>
      </c>
      <c r="F50" s="117" t="s">
        <v>231</v>
      </c>
      <c r="G50" s="90" t="s">
        <v>55</v>
      </c>
      <c r="H50" s="90" t="s">
        <v>507</v>
      </c>
      <c r="I50" s="90"/>
    </row>
    <row r="51" spans="1:9" s="110" customFormat="1" ht="63.75">
      <c r="A51" s="115" t="s">
        <v>158</v>
      </c>
      <c r="B51" s="116" t="s">
        <v>105</v>
      </c>
      <c r="C51" s="115" t="s">
        <v>104</v>
      </c>
      <c r="D51" s="116" t="s">
        <v>228</v>
      </c>
      <c r="E51" s="117" t="s">
        <v>249</v>
      </c>
      <c r="F51" s="117" t="s">
        <v>231</v>
      </c>
      <c r="G51" s="90" t="s">
        <v>55</v>
      </c>
      <c r="H51" s="90" t="s">
        <v>508</v>
      </c>
      <c r="I51" s="90"/>
    </row>
    <row r="52" spans="1:9" s="110" customFormat="1" ht="51">
      <c r="A52" s="115" t="s">
        <v>158</v>
      </c>
      <c r="B52" s="116" t="s">
        <v>105</v>
      </c>
      <c r="C52" s="115" t="s">
        <v>104</v>
      </c>
      <c r="D52" s="116" t="s">
        <v>228</v>
      </c>
      <c r="E52" s="117" t="s">
        <v>702</v>
      </c>
      <c r="F52" s="117" t="s">
        <v>231</v>
      </c>
      <c r="G52" s="90" t="s">
        <v>54</v>
      </c>
      <c r="H52" s="90"/>
      <c r="I52" s="90" t="s">
        <v>53</v>
      </c>
    </row>
    <row r="53" spans="1:9" s="110" customFormat="1" ht="76.5">
      <c r="A53" s="115" t="s">
        <v>158</v>
      </c>
      <c r="B53" s="116" t="s">
        <v>105</v>
      </c>
      <c r="C53" s="115" t="s">
        <v>104</v>
      </c>
      <c r="D53" s="116" t="s">
        <v>228</v>
      </c>
      <c r="E53" s="117" t="s">
        <v>250</v>
      </c>
      <c r="F53" s="117" t="s">
        <v>231</v>
      </c>
      <c r="G53" s="90" t="s">
        <v>55</v>
      </c>
      <c r="H53" s="90" t="s">
        <v>509</v>
      </c>
      <c r="I53" s="90"/>
    </row>
    <row r="54" spans="1:9" s="110" customFormat="1" ht="63.75">
      <c r="A54" s="115" t="s">
        <v>158</v>
      </c>
      <c r="B54" s="116" t="s">
        <v>105</v>
      </c>
      <c r="C54" s="115" t="s">
        <v>104</v>
      </c>
      <c r="D54" s="116" t="s">
        <v>228</v>
      </c>
      <c r="E54" s="117" t="s">
        <v>853</v>
      </c>
      <c r="F54" s="117" t="s">
        <v>234</v>
      </c>
      <c r="G54" s="90" t="s">
        <v>54</v>
      </c>
      <c r="H54" s="90"/>
      <c r="I54" s="90"/>
    </row>
    <row r="55" spans="1:9" s="110" customFormat="1" ht="63.75">
      <c r="A55" s="115" t="s">
        <v>158</v>
      </c>
      <c r="B55" s="116" t="s">
        <v>105</v>
      </c>
      <c r="C55" s="115" t="s">
        <v>104</v>
      </c>
      <c r="D55" s="116" t="s">
        <v>228</v>
      </c>
      <c r="E55" s="117" t="s">
        <v>251</v>
      </c>
      <c r="F55" s="117" t="s">
        <v>234</v>
      </c>
      <c r="G55" s="90" t="s">
        <v>55</v>
      </c>
      <c r="H55" s="90" t="s">
        <v>510</v>
      </c>
      <c r="I55" s="90"/>
    </row>
    <row r="56" spans="1:9" s="110" customFormat="1" ht="51">
      <c r="A56" s="115" t="s">
        <v>158</v>
      </c>
      <c r="B56" s="116" t="s">
        <v>105</v>
      </c>
      <c r="C56" s="115" t="s">
        <v>104</v>
      </c>
      <c r="D56" s="116" t="s">
        <v>228</v>
      </c>
      <c r="E56" s="117" t="s">
        <v>852</v>
      </c>
      <c r="F56" s="117" t="s">
        <v>234</v>
      </c>
      <c r="G56" s="90" t="s">
        <v>54</v>
      </c>
      <c r="H56" s="90"/>
      <c r="I56" s="90"/>
    </row>
    <row r="57" spans="1:9" s="110" customFormat="1" ht="76.5">
      <c r="A57" s="115" t="s">
        <v>158</v>
      </c>
      <c r="B57" s="116" t="s">
        <v>105</v>
      </c>
      <c r="C57" s="115" t="s">
        <v>104</v>
      </c>
      <c r="D57" s="116" t="s">
        <v>228</v>
      </c>
      <c r="E57" s="117" t="s">
        <v>252</v>
      </c>
      <c r="F57" s="117" t="s">
        <v>234</v>
      </c>
      <c r="G57" s="90" t="s">
        <v>55</v>
      </c>
      <c r="H57" s="90" t="s">
        <v>860</v>
      </c>
      <c r="I57" s="90"/>
    </row>
    <row r="58" spans="1:9" s="110" customFormat="1" ht="51">
      <c r="A58" s="115" t="s">
        <v>158</v>
      </c>
      <c r="B58" s="116" t="s">
        <v>105</v>
      </c>
      <c r="C58" s="115" t="s">
        <v>104</v>
      </c>
      <c r="D58" s="116" t="s">
        <v>228</v>
      </c>
      <c r="E58" s="117" t="s">
        <v>253</v>
      </c>
      <c r="F58" s="117" t="s">
        <v>234</v>
      </c>
      <c r="G58" s="90" t="s">
        <v>55</v>
      </c>
      <c r="H58" s="90" t="s">
        <v>511</v>
      </c>
      <c r="I58" s="90"/>
    </row>
    <row r="59" spans="1:9" s="110" customFormat="1" ht="51">
      <c r="A59" s="115" t="s">
        <v>158</v>
      </c>
      <c r="B59" s="116" t="s">
        <v>105</v>
      </c>
      <c r="C59" s="115" t="s">
        <v>104</v>
      </c>
      <c r="D59" s="116" t="s">
        <v>228</v>
      </c>
      <c r="E59" s="117" t="s">
        <v>254</v>
      </c>
      <c r="F59" s="117" t="s">
        <v>234</v>
      </c>
      <c r="G59" s="90" t="s">
        <v>54</v>
      </c>
      <c r="H59" s="90"/>
      <c r="I59" s="90"/>
    </row>
    <row r="60" spans="1:9" s="110" customFormat="1" ht="63.75">
      <c r="A60" s="115" t="s">
        <v>158</v>
      </c>
      <c r="B60" s="116" t="s">
        <v>105</v>
      </c>
      <c r="C60" s="115" t="s">
        <v>104</v>
      </c>
      <c r="D60" s="116" t="s">
        <v>228</v>
      </c>
      <c r="E60" s="117" t="s">
        <v>255</v>
      </c>
      <c r="F60" s="117" t="s">
        <v>234</v>
      </c>
      <c r="G60" s="90" t="s">
        <v>55</v>
      </c>
      <c r="H60" s="90" t="s">
        <v>512</v>
      </c>
      <c r="I60" s="90"/>
    </row>
    <row r="61" spans="1:9" s="110" customFormat="1" ht="114.75">
      <c r="A61" s="115" t="s">
        <v>158</v>
      </c>
      <c r="B61" s="116" t="s">
        <v>105</v>
      </c>
      <c r="C61" s="115" t="s">
        <v>104</v>
      </c>
      <c r="D61" s="116" t="s">
        <v>228</v>
      </c>
      <c r="E61" s="117" t="s">
        <v>256</v>
      </c>
      <c r="F61" s="117" t="s">
        <v>257</v>
      </c>
      <c r="G61" s="90" t="s">
        <v>55</v>
      </c>
      <c r="H61" s="90" t="s">
        <v>514</v>
      </c>
      <c r="I61" s="90"/>
    </row>
    <row r="62" spans="1:9" s="110" customFormat="1" ht="51">
      <c r="A62" s="115" t="s">
        <v>158</v>
      </c>
      <c r="B62" s="116" t="s">
        <v>105</v>
      </c>
      <c r="C62" s="115" t="s">
        <v>104</v>
      </c>
      <c r="D62" s="116" t="s">
        <v>228</v>
      </c>
      <c r="E62" s="117" t="s">
        <v>258</v>
      </c>
      <c r="F62" s="117" t="s">
        <v>257</v>
      </c>
      <c r="G62" s="90" t="s">
        <v>54</v>
      </c>
      <c r="H62" s="90"/>
      <c r="I62" s="90"/>
    </row>
    <row r="63" spans="1:9" s="110" customFormat="1" ht="51">
      <c r="A63" s="115" t="s">
        <v>158</v>
      </c>
      <c r="B63" s="116" t="s">
        <v>107</v>
      </c>
      <c r="C63" s="115" t="s">
        <v>106</v>
      </c>
      <c r="D63" s="116" t="s">
        <v>228</v>
      </c>
      <c r="E63" s="117" t="s">
        <v>847</v>
      </c>
      <c r="F63" s="117" t="s">
        <v>231</v>
      </c>
      <c r="G63" s="90" t="s">
        <v>54</v>
      </c>
      <c r="H63" s="90"/>
      <c r="I63" s="90" t="s">
        <v>53</v>
      </c>
    </row>
    <row r="64" spans="1:9" s="110" customFormat="1" ht="114.75">
      <c r="A64" s="115" t="s">
        <v>158</v>
      </c>
      <c r="B64" s="116" t="s">
        <v>107</v>
      </c>
      <c r="C64" s="115" t="s">
        <v>106</v>
      </c>
      <c r="D64" s="116" t="s">
        <v>228</v>
      </c>
      <c r="E64" s="117" t="s">
        <v>703</v>
      </c>
      <c r="F64" s="117" t="s">
        <v>231</v>
      </c>
      <c r="G64" s="90" t="s">
        <v>54</v>
      </c>
      <c r="H64" s="90"/>
      <c r="I64" s="90"/>
    </row>
    <row r="65" spans="1:9" s="110" customFormat="1" ht="102">
      <c r="A65" s="115" t="s">
        <v>158</v>
      </c>
      <c r="B65" s="116" t="s">
        <v>107</v>
      </c>
      <c r="C65" s="115" t="s">
        <v>106</v>
      </c>
      <c r="D65" s="116" t="s">
        <v>228</v>
      </c>
      <c r="E65" s="117" t="s">
        <v>259</v>
      </c>
      <c r="F65" s="117" t="s">
        <v>231</v>
      </c>
      <c r="G65" s="90" t="s">
        <v>54</v>
      </c>
      <c r="H65" s="90"/>
      <c r="I65" s="90" t="s">
        <v>53</v>
      </c>
    </row>
    <row r="66" spans="1:9" s="110" customFormat="1" ht="51">
      <c r="A66" s="115" t="s">
        <v>158</v>
      </c>
      <c r="B66" s="116" t="s">
        <v>107</v>
      </c>
      <c r="C66" s="115" t="s">
        <v>106</v>
      </c>
      <c r="D66" s="116" t="s">
        <v>228</v>
      </c>
      <c r="E66" s="117" t="s">
        <v>704</v>
      </c>
      <c r="F66" s="117" t="s">
        <v>231</v>
      </c>
      <c r="G66" s="90" t="s">
        <v>54</v>
      </c>
      <c r="H66" s="90"/>
      <c r="I66" s="90" t="s">
        <v>53</v>
      </c>
    </row>
    <row r="67" spans="1:9" s="110" customFormat="1" ht="51">
      <c r="A67" s="115" t="s">
        <v>158</v>
      </c>
      <c r="B67" s="116" t="s">
        <v>107</v>
      </c>
      <c r="C67" s="115" t="s">
        <v>106</v>
      </c>
      <c r="D67" s="116" t="s">
        <v>228</v>
      </c>
      <c r="E67" s="117" t="s">
        <v>705</v>
      </c>
      <c r="F67" s="117" t="s">
        <v>231</v>
      </c>
      <c r="G67" s="90" t="s">
        <v>54</v>
      </c>
      <c r="H67" s="90"/>
      <c r="I67" s="90" t="s">
        <v>53</v>
      </c>
    </row>
    <row r="68" spans="1:9" s="110" customFormat="1" ht="51">
      <c r="A68" s="115" t="s">
        <v>158</v>
      </c>
      <c r="B68" s="116" t="s">
        <v>107</v>
      </c>
      <c r="C68" s="115" t="s">
        <v>106</v>
      </c>
      <c r="D68" s="116" t="s">
        <v>228</v>
      </c>
      <c r="E68" s="117" t="s">
        <v>260</v>
      </c>
      <c r="F68" s="117" t="s">
        <v>234</v>
      </c>
      <c r="G68" s="90" t="s">
        <v>54</v>
      </c>
      <c r="H68" s="90"/>
      <c r="I68" s="90"/>
    </row>
    <row r="69" spans="1:9" s="110" customFormat="1" ht="51">
      <c r="A69" s="115" t="s">
        <v>158</v>
      </c>
      <c r="B69" s="116" t="s">
        <v>107</v>
      </c>
      <c r="C69" s="115" t="s">
        <v>106</v>
      </c>
      <c r="D69" s="116" t="s">
        <v>228</v>
      </c>
      <c r="E69" s="117" t="s">
        <v>261</v>
      </c>
      <c r="F69" s="117" t="s">
        <v>234</v>
      </c>
      <c r="G69" s="90" t="s">
        <v>54</v>
      </c>
      <c r="H69" s="90"/>
      <c r="I69" s="90"/>
    </row>
    <row r="70" spans="1:9" s="110" customFormat="1" ht="76.5">
      <c r="A70" s="115" t="s">
        <v>158</v>
      </c>
      <c r="B70" s="116" t="s">
        <v>107</v>
      </c>
      <c r="C70" s="115" t="s">
        <v>106</v>
      </c>
      <c r="D70" s="116" t="s">
        <v>228</v>
      </c>
      <c r="E70" s="117" t="s">
        <v>262</v>
      </c>
      <c r="F70" s="117" t="s">
        <v>234</v>
      </c>
      <c r="G70" s="90" t="s">
        <v>55</v>
      </c>
      <c r="H70" s="90" t="s">
        <v>513</v>
      </c>
      <c r="I70" s="90"/>
    </row>
    <row r="71" spans="1:9" s="110" customFormat="1" ht="51">
      <c r="A71" s="115" t="s">
        <v>158</v>
      </c>
      <c r="B71" s="116" t="s">
        <v>107</v>
      </c>
      <c r="C71" s="115" t="s">
        <v>106</v>
      </c>
      <c r="D71" s="116" t="s">
        <v>228</v>
      </c>
      <c r="E71" s="117" t="s">
        <v>263</v>
      </c>
      <c r="F71" s="117" t="s">
        <v>234</v>
      </c>
      <c r="G71" s="90" t="s">
        <v>55</v>
      </c>
      <c r="H71" s="90" t="s">
        <v>515</v>
      </c>
      <c r="I71" s="90"/>
    </row>
    <row r="72" spans="1:9" s="110" customFormat="1" ht="102">
      <c r="A72" s="115" t="s">
        <v>158</v>
      </c>
      <c r="B72" s="116" t="s">
        <v>107</v>
      </c>
      <c r="C72" s="115" t="s">
        <v>106</v>
      </c>
      <c r="D72" s="116" t="s">
        <v>228</v>
      </c>
      <c r="E72" s="117" t="s">
        <v>264</v>
      </c>
      <c r="F72" s="117" t="s">
        <v>257</v>
      </c>
      <c r="G72" s="90" t="s">
        <v>55</v>
      </c>
      <c r="H72" s="90" t="s">
        <v>516</v>
      </c>
      <c r="I72" s="90"/>
    </row>
    <row r="73" spans="1:9" s="110" customFormat="1" ht="89.25">
      <c r="A73" s="115" t="s">
        <v>158</v>
      </c>
      <c r="B73" s="116" t="s">
        <v>107</v>
      </c>
      <c r="C73" s="115" t="s">
        <v>106</v>
      </c>
      <c r="D73" s="116" t="s">
        <v>228</v>
      </c>
      <c r="E73" s="117" t="s">
        <v>706</v>
      </c>
      <c r="F73" s="117" t="s">
        <v>257</v>
      </c>
      <c r="G73" s="90" t="s">
        <v>55</v>
      </c>
      <c r="H73" s="90" t="s">
        <v>517</v>
      </c>
      <c r="I73" s="90"/>
    </row>
    <row r="74" spans="1:9" s="110" customFormat="1" ht="102">
      <c r="A74" s="115" t="s">
        <v>158</v>
      </c>
      <c r="B74" s="116" t="s">
        <v>107</v>
      </c>
      <c r="C74" s="115" t="s">
        <v>106</v>
      </c>
      <c r="D74" s="116" t="s">
        <v>228</v>
      </c>
      <c r="E74" s="117" t="s">
        <v>265</v>
      </c>
      <c r="F74" s="117" t="s">
        <v>257</v>
      </c>
      <c r="G74" s="90" t="s">
        <v>55</v>
      </c>
      <c r="H74" s="90" t="s">
        <v>518</v>
      </c>
      <c r="I74" s="90"/>
    </row>
    <row r="75" spans="1:9" s="110" customFormat="1" ht="127.5">
      <c r="A75" s="115" t="s">
        <v>158</v>
      </c>
      <c r="B75" s="116" t="s">
        <v>107</v>
      </c>
      <c r="C75" s="115" t="s">
        <v>106</v>
      </c>
      <c r="D75" s="116" t="s">
        <v>228</v>
      </c>
      <c r="E75" s="117" t="s">
        <v>266</v>
      </c>
      <c r="F75" s="117" t="s">
        <v>257</v>
      </c>
      <c r="G75" s="90" t="s">
        <v>55</v>
      </c>
      <c r="H75" s="90" t="s">
        <v>838</v>
      </c>
      <c r="I75" s="90"/>
    </row>
    <row r="76" spans="1:9" s="110" customFormat="1" ht="63.75">
      <c r="A76" s="115" t="s">
        <v>158</v>
      </c>
      <c r="B76" s="116" t="s">
        <v>107</v>
      </c>
      <c r="C76" s="115" t="s">
        <v>106</v>
      </c>
      <c r="D76" s="116" t="s">
        <v>228</v>
      </c>
      <c r="E76" s="117" t="s">
        <v>267</v>
      </c>
      <c r="F76" s="117" t="s">
        <v>12</v>
      </c>
      <c r="G76" s="90" t="s">
        <v>54</v>
      </c>
      <c r="H76" s="90"/>
      <c r="I76" s="90"/>
    </row>
    <row r="77" spans="1:9" s="110" customFormat="1" ht="89.25">
      <c r="A77" s="115" t="s">
        <v>158</v>
      </c>
      <c r="B77" s="116" t="s">
        <v>109</v>
      </c>
      <c r="C77" s="115" t="s">
        <v>108</v>
      </c>
      <c r="D77" s="116" t="s">
        <v>228</v>
      </c>
      <c r="E77" s="117" t="s">
        <v>851</v>
      </c>
      <c r="F77" s="117" t="s">
        <v>231</v>
      </c>
      <c r="G77" s="90" t="s">
        <v>54</v>
      </c>
      <c r="H77" s="90"/>
      <c r="I77" s="90"/>
    </row>
    <row r="78" spans="1:9" s="110" customFormat="1" ht="51">
      <c r="A78" s="115" t="s">
        <v>158</v>
      </c>
      <c r="B78" s="116" t="s">
        <v>109</v>
      </c>
      <c r="C78" s="115" t="s">
        <v>108</v>
      </c>
      <c r="D78" s="116" t="s">
        <v>228</v>
      </c>
      <c r="E78" s="117" t="s">
        <v>707</v>
      </c>
      <c r="F78" s="117" t="s">
        <v>231</v>
      </c>
      <c r="G78" s="90" t="s">
        <v>55</v>
      </c>
      <c r="H78" s="90" t="s">
        <v>519</v>
      </c>
      <c r="I78" s="90"/>
    </row>
    <row r="79" spans="1:9" s="110" customFormat="1" ht="51">
      <c r="A79" s="115" t="s">
        <v>158</v>
      </c>
      <c r="B79" s="116" t="s">
        <v>109</v>
      </c>
      <c r="C79" s="115" t="s">
        <v>108</v>
      </c>
      <c r="D79" s="116" t="s">
        <v>228</v>
      </c>
      <c r="E79" s="117" t="s">
        <v>849</v>
      </c>
      <c r="F79" s="117" t="s">
        <v>231</v>
      </c>
      <c r="G79" s="90" t="s">
        <v>54</v>
      </c>
      <c r="H79" s="90"/>
      <c r="I79" s="90"/>
    </row>
    <row r="80" spans="1:9" s="110" customFormat="1" ht="51">
      <c r="A80" s="115" t="s">
        <v>158</v>
      </c>
      <c r="B80" s="116" t="s">
        <v>109</v>
      </c>
      <c r="C80" s="115" t="s">
        <v>108</v>
      </c>
      <c r="D80" s="116" t="s">
        <v>228</v>
      </c>
      <c r="E80" s="117" t="s">
        <v>850</v>
      </c>
      <c r="F80" s="117" t="s">
        <v>231</v>
      </c>
      <c r="G80" s="90" t="s">
        <v>54</v>
      </c>
      <c r="H80" s="90"/>
      <c r="I80" s="90"/>
    </row>
    <row r="81" spans="1:9" s="110" customFormat="1" ht="102">
      <c r="A81" s="115" t="s">
        <v>158</v>
      </c>
      <c r="B81" s="116" t="s">
        <v>109</v>
      </c>
      <c r="C81" s="115" t="s">
        <v>108</v>
      </c>
      <c r="D81" s="116" t="s">
        <v>228</v>
      </c>
      <c r="E81" s="117" t="s">
        <v>708</v>
      </c>
      <c r="F81" s="117" t="s">
        <v>231</v>
      </c>
      <c r="G81" s="90" t="s">
        <v>55</v>
      </c>
      <c r="H81" s="90" t="s">
        <v>520</v>
      </c>
      <c r="I81" s="90"/>
    </row>
    <row r="82" spans="1:9" s="110" customFormat="1" ht="51">
      <c r="A82" s="115" t="s">
        <v>158</v>
      </c>
      <c r="B82" s="116" t="s">
        <v>109</v>
      </c>
      <c r="C82" s="115" t="s">
        <v>108</v>
      </c>
      <c r="D82" s="116" t="s">
        <v>228</v>
      </c>
      <c r="E82" s="117" t="s">
        <v>268</v>
      </c>
      <c r="F82" s="117" t="s">
        <v>231</v>
      </c>
      <c r="G82" s="90" t="s">
        <v>55</v>
      </c>
      <c r="H82" s="90" t="s">
        <v>521</v>
      </c>
      <c r="I82" s="90"/>
    </row>
    <row r="83" spans="1:9" s="110" customFormat="1" ht="63.75">
      <c r="A83" s="115" t="s">
        <v>158</v>
      </c>
      <c r="B83" s="116" t="s">
        <v>109</v>
      </c>
      <c r="C83" s="115" t="s">
        <v>108</v>
      </c>
      <c r="D83" s="116" t="s">
        <v>228</v>
      </c>
      <c r="E83" s="117" t="s">
        <v>952</v>
      </c>
      <c r="F83" s="117" t="s">
        <v>231</v>
      </c>
      <c r="G83" s="90" t="s">
        <v>54</v>
      </c>
      <c r="H83" s="90"/>
      <c r="I83" s="90"/>
    </row>
    <row r="84" spans="1:9" s="110" customFormat="1" ht="63.75">
      <c r="A84" s="115" t="s">
        <v>158</v>
      </c>
      <c r="B84" s="116" t="s">
        <v>109</v>
      </c>
      <c r="C84" s="115" t="s">
        <v>108</v>
      </c>
      <c r="D84" s="116" t="s">
        <v>228</v>
      </c>
      <c r="E84" s="117" t="s">
        <v>269</v>
      </c>
      <c r="F84" s="117" t="s">
        <v>231</v>
      </c>
      <c r="G84" s="90" t="s">
        <v>54</v>
      </c>
      <c r="H84" s="90"/>
      <c r="I84" s="90" t="s">
        <v>53</v>
      </c>
    </row>
    <row r="85" spans="1:9" s="110" customFormat="1" ht="63.75">
      <c r="A85" s="115" t="s">
        <v>158</v>
      </c>
      <c r="B85" s="116" t="s">
        <v>109</v>
      </c>
      <c r="C85" s="115" t="s">
        <v>108</v>
      </c>
      <c r="D85" s="116" t="s">
        <v>228</v>
      </c>
      <c r="E85" s="117" t="s">
        <v>848</v>
      </c>
      <c r="F85" s="117" t="s">
        <v>234</v>
      </c>
      <c r="G85" s="90" t="s">
        <v>54</v>
      </c>
      <c r="H85" s="90"/>
      <c r="I85" s="90"/>
    </row>
    <row r="86" spans="1:9" s="110" customFormat="1" ht="76.5">
      <c r="A86" s="115" t="s">
        <v>158</v>
      </c>
      <c r="B86" s="116" t="s">
        <v>109</v>
      </c>
      <c r="C86" s="115" t="s">
        <v>108</v>
      </c>
      <c r="D86" s="116" t="s">
        <v>228</v>
      </c>
      <c r="E86" s="117" t="s">
        <v>270</v>
      </c>
      <c r="F86" s="117" t="s">
        <v>234</v>
      </c>
      <c r="G86" s="90" t="s">
        <v>55</v>
      </c>
      <c r="H86" s="90" t="s">
        <v>522</v>
      </c>
      <c r="I86" s="90"/>
    </row>
    <row r="87" spans="1:9" s="110" customFormat="1" ht="114.75">
      <c r="A87" s="115" t="s">
        <v>158</v>
      </c>
      <c r="B87" s="116" t="s">
        <v>109</v>
      </c>
      <c r="C87" s="115" t="s">
        <v>108</v>
      </c>
      <c r="D87" s="116" t="s">
        <v>228</v>
      </c>
      <c r="E87" s="117" t="s">
        <v>271</v>
      </c>
      <c r="F87" s="117" t="s">
        <v>234</v>
      </c>
      <c r="G87" s="90" t="s">
        <v>55</v>
      </c>
      <c r="H87" s="90" t="s">
        <v>523</v>
      </c>
      <c r="I87" s="90"/>
    </row>
    <row r="88" spans="1:9" s="110" customFormat="1" ht="51">
      <c r="A88" s="115" t="s">
        <v>158</v>
      </c>
      <c r="B88" s="116" t="s">
        <v>109</v>
      </c>
      <c r="C88" s="115" t="s">
        <v>108</v>
      </c>
      <c r="D88" s="116" t="s">
        <v>228</v>
      </c>
      <c r="E88" s="117" t="s">
        <v>272</v>
      </c>
      <c r="F88" s="117" t="s">
        <v>257</v>
      </c>
      <c r="G88" s="90" t="s">
        <v>54</v>
      </c>
      <c r="H88" s="90"/>
      <c r="I88" s="90" t="s">
        <v>53</v>
      </c>
    </row>
    <row r="89" spans="1:9" s="110" customFormat="1" ht="51">
      <c r="A89" s="115" t="s">
        <v>161</v>
      </c>
      <c r="B89" s="116" t="s">
        <v>123</v>
      </c>
      <c r="C89" s="115" t="s">
        <v>122</v>
      </c>
      <c r="D89" s="116" t="s">
        <v>218</v>
      </c>
      <c r="E89" s="117" t="s">
        <v>273</v>
      </c>
      <c r="F89" s="117" t="s">
        <v>231</v>
      </c>
      <c r="G89" s="90" t="s">
        <v>54</v>
      </c>
      <c r="H89" s="90"/>
      <c r="I89" s="90"/>
    </row>
    <row r="90" spans="1:9" s="110" customFormat="1" ht="140.25">
      <c r="A90" s="115" t="s">
        <v>161</v>
      </c>
      <c r="B90" s="116" t="s">
        <v>123</v>
      </c>
      <c r="C90" s="115" t="s">
        <v>122</v>
      </c>
      <c r="D90" s="116" t="s">
        <v>218</v>
      </c>
      <c r="E90" s="117" t="s">
        <v>274</v>
      </c>
      <c r="F90" s="117" t="s">
        <v>231</v>
      </c>
      <c r="G90" s="90" t="s">
        <v>55</v>
      </c>
      <c r="H90" s="90" t="s">
        <v>524</v>
      </c>
      <c r="I90" s="90"/>
    </row>
    <row r="91" spans="1:9" s="110" customFormat="1" ht="38.25">
      <c r="A91" s="115" t="s">
        <v>161</v>
      </c>
      <c r="B91" s="116" t="s">
        <v>123</v>
      </c>
      <c r="C91" s="115" t="s">
        <v>122</v>
      </c>
      <c r="D91" s="116" t="s">
        <v>218</v>
      </c>
      <c r="E91" s="117" t="s">
        <v>275</v>
      </c>
      <c r="F91" s="117" t="s">
        <v>231</v>
      </c>
      <c r="G91" s="90" t="s">
        <v>54</v>
      </c>
      <c r="H91" s="90"/>
      <c r="I91" s="90" t="s">
        <v>53</v>
      </c>
    </row>
    <row r="92" spans="1:9" s="110" customFormat="1" ht="153">
      <c r="A92" s="115" t="s">
        <v>161</v>
      </c>
      <c r="B92" s="116" t="s">
        <v>123</v>
      </c>
      <c r="C92" s="115" t="s">
        <v>122</v>
      </c>
      <c r="D92" s="116" t="s">
        <v>218</v>
      </c>
      <c r="E92" s="117" t="s">
        <v>276</v>
      </c>
      <c r="F92" s="117" t="s">
        <v>231</v>
      </c>
      <c r="G92" s="90" t="s">
        <v>55</v>
      </c>
      <c r="H92" s="90" t="s">
        <v>525</v>
      </c>
      <c r="I92" s="90"/>
    </row>
    <row r="93" spans="1:9" s="110" customFormat="1" ht="127.5">
      <c r="A93" s="115" t="s">
        <v>161</v>
      </c>
      <c r="B93" s="116" t="s">
        <v>123</v>
      </c>
      <c r="C93" s="115" t="s">
        <v>122</v>
      </c>
      <c r="D93" s="116" t="s">
        <v>218</v>
      </c>
      <c r="E93" s="117" t="s">
        <v>709</v>
      </c>
      <c r="F93" s="117" t="s">
        <v>231</v>
      </c>
      <c r="G93" s="90" t="s">
        <v>55</v>
      </c>
      <c r="H93" s="90" t="s">
        <v>526</v>
      </c>
      <c r="I93" s="90"/>
    </row>
    <row r="94" spans="1:9" s="110" customFormat="1" ht="127.5">
      <c r="A94" s="115" t="s">
        <v>161</v>
      </c>
      <c r="B94" s="116" t="s">
        <v>123</v>
      </c>
      <c r="C94" s="115" t="s">
        <v>122</v>
      </c>
      <c r="D94" s="116" t="s">
        <v>218</v>
      </c>
      <c r="E94" s="117" t="s">
        <v>277</v>
      </c>
      <c r="F94" s="117" t="s">
        <v>231</v>
      </c>
      <c r="G94" s="90" t="s">
        <v>55</v>
      </c>
      <c r="H94" s="90" t="s">
        <v>527</v>
      </c>
      <c r="I94" s="90"/>
    </row>
    <row r="95" spans="1:9" s="110" customFormat="1" ht="51">
      <c r="A95" s="115" t="s">
        <v>161</v>
      </c>
      <c r="B95" s="116" t="s">
        <v>123</v>
      </c>
      <c r="C95" s="115" t="s">
        <v>122</v>
      </c>
      <c r="D95" s="116" t="s">
        <v>218</v>
      </c>
      <c r="E95" s="117" t="s">
        <v>791</v>
      </c>
      <c r="F95" s="117" t="s">
        <v>231</v>
      </c>
      <c r="G95" s="90" t="s">
        <v>54</v>
      </c>
      <c r="H95" s="90"/>
      <c r="I95" s="90"/>
    </row>
    <row r="96" spans="1:9" s="110" customFormat="1" ht="51">
      <c r="A96" s="115" t="s">
        <v>161</v>
      </c>
      <c r="B96" s="116" t="s">
        <v>123</v>
      </c>
      <c r="C96" s="115" t="s">
        <v>122</v>
      </c>
      <c r="D96" s="116" t="s">
        <v>218</v>
      </c>
      <c r="E96" s="117" t="s">
        <v>278</v>
      </c>
      <c r="F96" s="117" t="s">
        <v>257</v>
      </c>
      <c r="G96" s="90" t="s">
        <v>54</v>
      </c>
      <c r="H96" s="90"/>
      <c r="I96" s="90"/>
    </row>
    <row r="97" spans="1:9" s="110" customFormat="1" ht="38.25">
      <c r="A97" s="115" t="s">
        <v>161</v>
      </c>
      <c r="B97" s="116" t="s">
        <v>123</v>
      </c>
      <c r="C97" s="115" t="s">
        <v>122</v>
      </c>
      <c r="D97" s="116" t="s">
        <v>218</v>
      </c>
      <c r="E97" s="117" t="s">
        <v>792</v>
      </c>
      <c r="F97" s="117" t="s">
        <v>257</v>
      </c>
      <c r="G97" s="90" t="s">
        <v>54</v>
      </c>
      <c r="H97" s="90"/>
      <c r="I97" s="90" t="s">
        <v>53</v>
      </c>
    </row>
    <row r="98" spans="1:9" s="110" customFormat="1" ht="114.75">
      <c r="A98" s="115" t="s">
        <v>161</v>
      </c>
      <c r="B98" s="116" t="s">
        <v>123</v>
      </c>
      <c r="C98" s="115" t="s">
        <v>122</v>
      </c>
      <c r="D98" s="116" t="s">
        <v>218</v>
      </c>
      <c r="E98" s="117" t="s">
        <v>279</v>
      </c>
      <c r="F98" s="117" t="s">
        <v>257</v>
      </c>
      <c r="G98" s="90" t="s">
        <v>55</v>
      </c>
      <c r="H98" s="90" t="s">
        <v>528</v>
      </c>
      <c r="I98" s="90"/>
    </row>
    <row r="99" spans="1:9" s="110" customFormat="1" ht="153">
      <c r="A99" s="115" t="s">
        <v>161</v>
      </c>
      <c r="B99" s="116" t="s">
        <v>125</v>
      </c>
      <c r="C99" s="115" t="s">
        <v>124</v>
      </c>
      <c r="D99" s="116" t="s">
        <v>218</v>
      </c>
      <c r="E99" s="117" t="s">
        <v>280</v>
      </c>
      <c r="F99" s="117" t="s">
        <v>231</v>
      </c>
      <c r="G99" s="90" t="s">
        <v>55</v>
      </c>
      <c r="H99" s="90" t="s">
        <v>754</v>
      </c>
      <c r="I99" s="90"/>
    </row>
    <row r="100" spans="1:9" s="110" customFormat="1" ht="127.5">
      <c r="A100" s="115" t="s">
        <v>161</v>
      </c>
      <c r="B100" s="116" t="s">
        <v>125</v>
      </c>
      <c r="C100" s="115" t="s">
        <v>124</v>
      </c>
      <c r="D100" s="116" t="s">
        <v>218</v>
      </c>
      <c r="E100" s="117" t="s">
        <v>281</v>
      </c>
      <c r="F100" s="117" t="s">
        <v>231</v>
      </c>
      <c r="G100" s="90" t="s">
        <v>55</v>
      </c>
      <c r="H100" s="90" t="s">
        <v>529</v>
      </c>
      <c r="I100" s="90"/>
    </row>
    <row r="101" spans="1:9" s="110" customFormat="1" ht="38.25">
      <c r="A101" s="115" t="s">
        <v>161</v>
      </c>
      <c r="B101" s="116" t="s">
        <v>125</v>
      </c>
      <c r="C101" s="115" t="s">
        <v>124</v>
      </c>
      <c r="D101" s="116" t="s">
        <v>218</v>
      </c>
      <c r="E101" s="117" t="s">
        <v>282</v>
      </c>
      <c r="F101" s="117" t="s">
        <v>231</v>
      </c>
      <c r="G101" s="90" t="s">
        <v>54</v>
      </c>
      <c r="H101" s="90"/>
      <c r="I101" s="90"/>
    </row>
    <row r="102" spans="1:9" s="110" customFormat="1" ht="102">
      <c r="A102" s="115" t="s">
        <v>161</v>
      </c>
      <c r="B102" s="116" t="s">
        <v>125</v>
      </c>
      <c r="C102" s="115" t="s">
        <v>124</v>
      </c>
      <c r="D102" s="116" t="s">
        <v>218</v>
      </c>
      <c r="E102" s="117" t="s">
        <v>283</v>
      </c>
      <c r="F102" s="117" t="s">
        <v>231</v>
      </c>
      <c r="G102" s="90" t="s">
        <v>55</v>
      </c>
      <c r="H102" s="90" t="s">
        <v>530</v>
      </c>
      <c r="I102" s="90"/>
    </row>
    <row r="103" spans="1:9" s="110" customFormat="1" ht="51">
      <c r="A103" s="115" t="s">
        <v>161</v>
      </c>
      <c r="B103" s="116" t="s">
        <v>125</v>
      </c>
      <c r="C103" s="115" t="s">
        <v>124</v>
      </c>
      <c r="D103" s="116" t="s">
        <v>218</v>
      </c>
      <c r="E103" s="117" t="s">
        <v>284</v>
      </c>
      <c r="F103" s="117" t="s">
        <v>234</v>
      </c>
      <c r="G103" s="90" t="s">
        <v>54</v>
      </c>
      <c r="H103" s="90"/>
      <c r="I103" s="90"/>
    </row>
    <row r="104" spans="1:9" s="110" customFormat="1" ht="114.75">
      <c r="A104" s="115" t="s">
        <v>161</v>
      </c>
      <c r="B104" s="116" t="s">
        <v>125</v>
      </c>
      <c r="C104" s="115" t="s">
        <v>124</v>
      </c>
      <c r="D104" s="116" t="s">
        <v>218</v>
      </c>
      <c r="E104" s="117" t="s">
        <v>285</v>
      </c>
      <c r="F104" s="117" t="s">
        <v>257</v>
      </c>
      <c r="G104" s="90" t="s">
        <v>55</v>
      </c>
      <c r="H104" s="90" t="s">
        <v>531</v>
      </c>
      <c r="I104" s="90"/>
    </row>
    <row r="105" spans="1:9" s="110" customFormat="1" ht="51">
      <c r="A105" s="115" t="s">
        <v>161</v>
      </c>
      <c r="B105" s="116" t="s">
        <v>125</v>
      </c>
      <c r="C105" s="115" t="s">
        <v>124</v>
      </c>
      <c r="D105" s="116" t="s">
        <v>218</v>
      </c>
      <c r="E105" s="117" t="s">
        <v>286</v>
      </c>
      <c r="F105" s="117" t="s">
        <v>257</v>
      </c>
      <c r="G105" s="90" t="s">
        <v>55</v>
      </c>
      <c r="H105" s="119" t="s">
        <v>532</v>
      </c>
      <c r="I105" s="90"/>
    </row>
    <row r="106" spans="1:9" s="110" customFormat="1" ht="51">
      <c r="A106" s="115" t="s">
        <v>161</v>
      </c>
      <c r="B106" s="116" t="s">
        <v>125</v>
      </c>
      <c r="C106" s="115" t="s">
        <v>124</v>
      </c>
      <c r="D106" s="116" t="s">
        <v>218</v>
      </c>
      <c r="E106" s="117" t="s">
        <v>287</v>
      </c>
      <c r="F106" s="117" t="s">
        <v>257</v>
      </c>
      <c r="G106" s="90" t="s">
        <v>55</v>
      </c>
      <c r="H106" s="119" t="s">
        <v>532</v>
      </c>
      <c r="I106" s="90"/>
    </row>
    <row r="107" spans="1:9" s="110" customFormat="1" ht="114.75">
      <c r="A107" s="115" t="s">
        <v>161</v>
      </c>
      <c r="B107" s="116" t="s">
        <v>125</v>
      </c>
      <c r="C107" s="115" t="s">
        <v>124</v>
      </c>
      <c r="D107" s="116" t="s">
        <v>218</v>
      </c>
      <c r="E107" s="117" t="s">
        <v>288</v>
      </c>
      <c r="F107" s="117" t="s">
        <v>257</v>
      </c>
      <c r="G107" s="90" t="s">
        <v>55</v>
      </c>
      <c r="H107" s="119" t="s">
        <v>665</v>
      </c>
      <c r="I107" s="90"/>
    </row>
    <row r="108" spans="1:9" s="110" customFormat="1" ht="63.75">
      <c r="A108" s="115" t="s">
        <v>161</v>
      </c>
      <c r="B108" s="116" t="s">
        <v>127</v>
      </c>
      <c r="C108" s="115" t="s">
        <v>126</v>
      </c>
      <c r="D108" s="116" t="s">
        <v>218</v>
      </c>
      <c r="E108" s="117" t="s">
        <v>710</v>
      </c>
      <c r="F108" s="117" t="s">
        <v>231</v>
      </c>
      <c r="G108" s="90" t="s">
        <v>55</v>
      </c>
      <c r="H108" s="90" t="s">
        <v>533</v>
      </c>
      <c r="I108" s="90"/>
    </row>
    <row r="109" spans="1:9" s="110" customFormat="1" ht="89.25">
      <c r="A109" s="115" t="s">
        <v>161</v>
      </c>
      <c r="B109" s="116" t="s">
        <v>127</v>
      </c>
      <c r="C109" s="115" t="s">
        <v>126</v>
      </c>
      <c r="D109" s="116" t="s">
        <v>218</v>
      </c>
      <c r="E109" s="117" t="s">
        <v>794</v>
      </c>
      <c r="F109" s="117" t="s">
        <v>231</v>
      </c>
      <c r="G109" s="90" t="s">
        <v>54</v>
      </c>
      <c r="H109" s="90"/>
      <c r="I109" s="90"/>
    </row>
    <row r="110" spans="1:9" s="110" customFormat="1" ht="102">
      <c r="A110" s="115" t="s">
        <v>161</v>
      </c>
      <c r="B110" s="116" t="s">
        <v>127</v>
      </c>
      <c r="C110" s="115" t="s">
        <v>126</v>
      </c>
      <c r="D110" s="116" t="s">
        <v>218</v>
      </c>
      <c r="E110" s="117" t="s">
        <v>289</v>
      </c>
      <c r="F110" s="117" t="s">
        <v>231</v>
      </c>
      <c r="G110" s="90" t="s">
        <v>55</v>
      </c>
      <c r="H110" s="90" t="s">
        <v>662</v>
      </c>
      <c r="I110" s="90"/>
    </row>
    <row r="111" spans="1:9" s="110" customFormat="1" ht="38.25">
      <c r="A111" s="115" t="s">
        <v>161</v>
      </c>
      <c r="B111" s="116" t="s">
        <v>127</v>
      </c>
      <c r="C111" s="115" t="s">
        <v>126</v>
      </c>
      <c r="D111" s="116" t="s">
        <v>218</v>
      </c>
      <c r="E111" s="117" t="s">
        <v>290</v>
      </c>
      <c r="F111" s="117" t="s">
        <v>231</v>
      </c>
      <c r="G111" s="90" t="s">
        <v>54</v>
      </c>
      <c r="H111" s="90"/>
      <c r="I111" s="90"/>
    </row>
    <row r="112" spans="1:9" s="110" customFormat="1" ht="38.25">
      <c r="A112" s="115" t="s">
        <v>161</v>
      </c>
      <c r="B112" s="116" t="s">
        <v>127</v>
      </c>
      <c r="C112" s="115" t="s">
        <v>126</v>
      </c>
      <c r="D112" s="116" t="s">
        <v>218</v>
      </c>
      <c r="E112" s="117" t="s">
        <v>291</v>
      </c>
      <c r="F112" s="117" t="s">
        <v>231</v>
      </c>
      <c r="G112" s="90" t="s">
        <v>54</v>
      </c>
      <c r="H112" s="90"/>
      <c r="I112" s="90" t="s">
        <v>53</v>
      </c>
    </row>
    <row r="113" spans="1:9" s="110" customFormat="1" ht="38.25">
      <c r="A113" s="115" t="s">
        <v>161</v>
      </c>
      <c r="B113" s="116" t="s">
        <v>127</v>
      </c>
      <c r="C113" s="115" t="s">
        <v>126</v>
      </c>
      <c r="D113" s="116" t="s">
        <v>218</v>
      </c>
      <c r="E113" s="117" t="s">
        <v>795</v>
      </c>
      <c r="F113" s="117" t="s">
        <v>231</v>
      </c>
      <c r="G113" s="90" t="s">
        <v>54</v>
      </c>
      <c r="H113" s="90"/>
      <c r="I113" s="90"/>
    </row>
    <row r="114" spans="1:9" s="110" customFormat="1" ht="51">
      <c r="A114" s="115" t="s">
        <v>161</v>
      </c>
      <c r="B114" s="116" t="s">
        <v>127</v>
      </c>
      <c r="C114" s="115" t="s">
        <v>126</v>
      </c>
      <c r="D114" s="116" t="s">
        <v>218</v>
      </c>
      <c r="E114" s="117" t="s">
        <v>292</v>
      </c>
      <c r="F114" s="117" t="s">
        <v>231</v>
      </c>
      <c r="G114" s="90" t="s">
        <v>54</v>
      </c>
      <c r="H114" s="90"/>
      <c r="I114" s="90"/>
    </row>
    <row r="115" spans="1:9" s="110" customFormat="1" ht="140.25">
      <c r="A115" s="115" t="s">
        <v>161</v>
      </c>
      <c r="B115" s="116" t="s">
        <v>127</v>
      </c>
      <c r="C115" s="115" t="s">
        <v>126</v>
      </c>
      <c r="D115" s="116" t="s">
        <v>218</v>
      </c>
      <c r="E115" s="117" t="s">
        <v>711</v>
      </c>
      <c r="F115" s="117" t="s">
        <v>257</v>
      </c>
      <c r="G115" s="90" t="s">
        <v>55</v>
      </c>
      <c r="H115" s="90" t="s">
        <v>534</v>
      </c>
      <c r="I115" s="90" t="s">
        <v>53</v>
      </c>
    </row>
    <row r="116" spans="1:9" s="110" customFormat="1" ht="51">
      <c r="A116" s="115" t="s">
        <v>161</v>
      </c>
      <c r="B116" s="116" t="s">
        <v>127</v>
      </c>
      <c r="C116" s="115" t="s">
        <v>126</v>
      </c>
      <c r="D116" s="116" t="s">
        <v>218</v>
      </c>
      <c r="E116" s="117" t="s">
        <v>796</v>
      </c>
      <c r="F116" s="117" t="s">
        <v>257</v>
      </c>
      <c r="G116" s="90" t="s">
        <v>54</v>
      </c>
      <c r="H116" s="90"/>
      <c r="I116" s="90"/>
    </row>
    <row r="117" spans="1:9" s="110" customFormat="1" ht="51">
      <c r="A117" s="115" t="s">
        <v>161</v>
      </c>
      <c r="B117" s="116" t="s">
        <v>127</v>
      </c>
      <c r="C117" s="115" t="s">
        <v>126</v>
      </c>
      <c r="D117" s="116" t="s">
        <v>218</v>
      </c>
      <c r="E117" s="117" t="s">
        <v>797</v>
      </c>
      <c r="F117" s="117" t="s">
        <v>257</v>
      </c>
      <c r="G117" s="90" t="s">
        <v>54</v>
      </c>
      <c r="H117" s="90"/>
      <c r="I117" s="90"/>
    </row>
    <row r="118" spans="1:9" s="110" customFormat="1" ht="38.25">
      <c r="A118" s="115" t="s">
        <v>157</v>
      </c>
      <c r="B118" s="116" t="s">
        <v>99</v>
      </c>
      <c r="C118" s="115" t="s">
        <v>98</v>
      </c>
      <c r="D118" s="116" t="s">
        <v>227</v>
      </c>
      <c r="E118" s="117" t="s">
        <v>293</v>
      </c>
      <c r="F118" s="117" t="s">
        <v>231</v>
      </c>
      <c r="G118" s="90" t="s">
        <v>54</v>
      </c>
      <c r="H118" s="90"/>
      <c r="I118" s="90"/>
    </row>
    <row r="119" spans="1:9" s="110" customFormat="1" ht="38.25">
      <c r="A119" s="115" t="s">
        <v>157</v>
      </c>
      <c r="B119" s="116" t="s">
        <v>99</v>
      </c>
      <c r="C119" s="115" t="s">
        <v>98</v>
      </c>
      <c r="D119" s="116" t="s">
        <v>227</v>
      </c>
      <c r="E119" s="117" t="s">
        <v>844</v>
      </c>
      <c r="F119" s="117" t="s">
        <v>231</v>
      </c>
      <c r="G119" s="90" t="s">
        <v>54</v>
      </c>
      <c r="H119" s="90"/>
      <c r="I119" s="90"/>
    </row>
    <row r="120" spans="1:9" s="110" customFormat="1" ht="63.75">
      <c r="A120" s="115" t="s">
        <v>157</v>
      </c>
      <c r="B120" s="116" t="s">
        <v>99</v>
      </c>
      <c r="C120" s="115" t="s">
        <v>98</v>
      </c>
      <c r="D120" s="116" t="s">
        <v>227</v>
      </c>
      <c r="E120" s="117" t="s">
        <v>294</v>
      </c>
      <c r="F120" s="117" t="s">
        <v>234</v>
      </c>
      <c r="G120" s="90" t="s">
        <v>54</v>
      </c>
      <c r="H120" s="90"/>
      <c r="I120" s="90"/>
    </row>
    <row r="121" spans="1:9" s="110" customFormat="1" ht="25.5">
      <c r="A121" s="115" t="s">
        <v>157</v>
      </c>
      <c r="B121" s="116" t="s">
        <v>99</v>
      </c>
      <c r="C121" s="115" t="s">
        <v>98</v>
      </c>
      <c r="D121" s="116" t="s">
        <v>227</v>
      </c>
      <c r="E121" s="117" t="s">
        <v>295</v>
      </c>
      <c r="F121" s="117" t="s">
        <v>234</v>
      </c>
      <c r="G121" s="90" t="s">
        <v>54</v>
      </c>
      <c r="H121" s="90"/>
      <c r="I121" s="90"/>
    </row>
    <row r="122" spans="1:9" s="110" customFormat="1" ht="51">
      <c r="A122" s="115" t="s">
        <v>157</v>
      </c>
      <c r="B122" s="116" t="s">
        <v>99</v>
      </c>
      <c r="C122" s="115" t="s">
        <v>98</v>
      </c>
      <c r="D122" s="116" t="s">
        <v>227</v>
      </c>
      <c r="E122" s="117" t="s">
        <v>296</v>
      </c>
      <c r="F122" s="117" t="s">
        <v>234</v>
      </c>
      <c r="G122" s="90" t="s">
        <v>54</v>
      </c>
      <c r="H122" s="90"/>
      <c r="I122" s="90"/>
    </row>
    <row r="123" spans="1:9" s="110" customFormat="1" ht="38.25">
      <c r="A123" s="115" t="s">
        <v>157</v>
      </c>
      <c r="B123" s="116" t="s">
        <v>99</v>
      </c>
      <c r="C123" s="115" t="s">
        <v>98</v>
      </c>
      <c r="D123" s="116" t="s">
        <v>227</v>
      </c>
      <c r="E123" s="117" t="s">
        <v>297</v>
      </c>
      <c r="F123" s="117" t="s">
        <v>234</v>
      </c>
      <c r="G123" s="90" t="s">
        <v>54</v>
      </c>
      <c r="H123" s="90"/>
      <c r="I123" s="90" t="s">
        <v>53</v>
      </c>
    </row>
    <row r="124" spans="1:9" s="110" customFormat="1" ht="76.5">
      <c r="A124" s="115" t="s">
        <v>157</v>
      </c>
      <c r="B124" s="116" t="s">
        <v>101</v>
      </c>
      <c r="C124" s="115" t="s">
        <v>100</v>
      </c>
      <c r="D124" s="116" t="s">
        <v>227</v>
      </c>
      <c r="E124" s="117" t="s">
        <v>298</v>
      </c>
      <c r="F124" s="117" t="s">
        <v>231</v>
      </c>
      <c r="G124" s="90" t="s">
        <v>55</v>
      </c>
      <c r="H124" s="119" t="s">
        <v>535</v>
      </c>
      <c r="I124" s="90"/>
    </row>
    <row r="125" spans="1:9" s="110" customFormat="1" ht="38.25">
      <c r="A125" s="115" t="s">
        <v>157</v>
      </c>
      <c r="B125" s="116" t="s">
        <v>101</v>
      </c>
      <c r="C125" s="115" t="s">
        <v>100</v>
      </c>
      <c r="D125" s="116" t="s">
        <v>227</v>
      </c>
      <c r="E125" s="117" t="s">
        <v>299</v>
      </c>
      <c r="F125" s="117" t="s">
        <v>231</v>
      </c>
      <c r="G125" s="90" t="s">
        <v>54</v>
      </c>
      <c r="H125" s="90"/>
      <c r="I125" s="90"/>
    </row>
    <row r="126" spans="1:9" s="110" customFormat="1" ht="38.25">
      <c r="A126" s="115" t="s">
        <v>157</v>
      </c>
      <c r="B126" s="116" t="s">
        <v>101</v>
      </c>
      <c r="C126" s="115" t="s">
        <v>100</v>
      </c>
      <c r="D126" s="116" t="s">
        <v>227</v>
      </c>
      <c r="E126" s="117" t="s">
        <v>300</v>
      </c>
      <c r="F126" s="117" t="s">
        <v>231</v>
      </c>
      <c r="G126" s="90" t="s">
        <v>54</v>
      </c>
      <c r="H126" s="90"/>
      <c r="I126" s="90"/>
    </row>
    <row r="127" spans="1:9" s="110" customFormat="1" ht="38.25">
      <c r="A127" s="115" t="s">
        <v>157</v>
      </c>
      <c r="B127" s="116" t="s">
        <v>101</v>
      </c>
      <c r="C127" s="115" t="s">
        <v>100</v>
      </c>
      <c r="D127" s="116" t="s">
        <v>227</v>
      </c>
      <c r="E127" s="117" t="s">
        <v>301</v>
      </c>
      <c r="F127" s="117" t="s">
        <v>231</v>
      </c>
      <c r="G127" s="90" t="s">
        <v>54</v>
      </c>
      <c r="H127" s="90"/>
      <c r="I127" s="90" t="s">
        <v>53</v>
      </c>
    </row>
    <row r="128" spans="1:9" s="110" customFormat="1" ht="25.5">
      <c r="A128" s="115" t="s">
        <v>157</v>
      </c>
      <c r="B128" s="116" t="s">
        <v>101</v>
      </c>
      <c r="C128" s="115" t="s">
        <v>100</v>
      </c>
      <c r="D128" s="116" t="s">
        <v>227</v>
      </c>
      <c r="E128" s="117" t="s">
        <v>302</v>
      </c>
      <c r="F128" s="117" t="s">
        <v>234</v>
      </c>
      <c r="G128" s="90" t="s">
        <v>54</v>
      </c>
      <c r="H128" s="90"/>
      <c r="I128" s="90"/>
    </row>
    <row r="129" spans="1:9" s="110" customFormat="1" ht="38.25">
      <c r="A129" s="115" t="s">
        <v>157</v>
      </c>
      <c r="B129" s="116" t="s">
        <v>103</v>
      </c>
      <c r="C129" s="115" t="s">
        <v>102</v>
      </c>
      <c r="D129" s="116" t="s">
        <v>227</v>
      </c>
      <c r="E129" s="117" t="s">
        <v>303</v>
      </c>
      <c r="F129" s="117" t="s">
        <v>231</v>
      </c>
      <c r="G129" s="90" t="s">
        <v>54</v>
      </c>
      <c r="H129" s="90"/>
      <c r="I129" s="90"/>
    </row>
    <row r="130" spans="1:9" s="110" customFormat="1" ht="140.25">
      <c r="A130" s="115" t="s">
        <v>157</v>
      </c>
      <c r="B130" s="116" t="s">
        <v>103</v>
      </c>
      <c r="C130" s="115" t="s">
        <v>102</v>
      </c>
      <c r="D130" s="116" t="s">
        <v>227</v>
      </c>
      <c r="E130" s="117" t="s">
        <v>712</v>
      </c>
      <c r="F130" s="117" t="s">
        <v>231</v>
      </c>
      <c r="G130" s="90" t="s">
        <v>55</v>
      </c>
      <c r="H130" s="90" t="s">
        <v>856</v>
      </c>
      <c r="I130" s="90"/>
    </row>
    <row r="131" spans="1:9" s="110" customFormat="1" ht="38.25">
      <c r="A131" s="115" t="s">
        <v>157</v>
      </c>
      <c r="B131" s="116" t="s">
        <v>103</v>
      </c>
      <c r="C131" s="115" t="s">
        <v>102</v>
      </c>
      <c r="D131" s="116" t="s">
        <v>227</v>
      </c>
      <c r="E131" s="117" t="s">
        <v>304</v>
      </c>
      <c r="F131" s="117" t="s">
        <v>231</v>
      </c>
      <c r="G131" s="90" t="s">
        <v>54</v>
      </c>
      <c r="H131" s="90"/>
      <c r="I131" s="90"/>
    </row>
    <row r="132" spans="1:9" s="110" customFormat="1" ht="63.75">
      <c r="A132" s="115" t="s">
        <v>157</v>
      </c>
      <c r="B132" s="116" t="s">
        <v>103</v>
      </c>
      <c r="C132" s="115" t="s">
        <v>102</v>
      </c>
      <c r="D132" s="116" t="s">
        <v>227</v>
      </c>
      <c r="E132" s="117" t="s">
        <v>305</v>
      </c>
      <c r="F132" s="117" t="s">
        <v>231</v>
      </c>
      <c r="G132" s="90" t="s">
        <v>55</v>
      </c>
      <c r="H132" s="90" t="s">
        <v>751</v>
      </c>
      <c r="I132" s="90"/>
    </row>
    <row r="133" spans="1:9" s="110" customFormat="1" ht="102">
      <c r="A133" s="115" t="s">
        <v>157</v>
      </c>
      <c r="B133" s="116" t="s">
        <v>103</v>
      </c>
      <c r="C133" s="115" t="s">
        <v>102</v>
      </c>
      <c r="D133" s="116" t="s">
        <v>227</v>
      </c>
      <c r="E133" s="117" t="s">
        <v>306</v>
      </c>
      <c r="F133" s="117" t="s">
        <v>231</v>
      </c>
      <c r="G133" s="90" t="s">
        <v>55</v>
      </c>
      <c r="H133" s="90" t="s">
        <v>536</v>
      </c>
      <c r="I133" s="90"/>
    </row>
    <row r="134" spans="1:9" s="110" customFormat="1" ht="76.5">
      <c r="A134" s="115" t="s">
        <v>157</v>
      </c>
      <c r="B134" s="116" t="s">
        <v>103</v>
      </c>
      <c r="C134" s="115" t="s">
        <v>102</v>
      </c>
      <c r="D134" s="116" t="s">
        <v>227</v>
      </c>
      <c r="E134" s="117" t="s">
        <v>307</v>
      </c>
      <c r="F134" s="117" t="s">
        <v>234</v>
      </c>
      <c r="G134" s="90" t="s">
        <v>55</v>
      </c>
      <c r="H134" s="90" t="s">
        <v>537</v>
      </c>
      <c r="I134" s="90"/>
    </row>
    <row r="135" spans="1:9" s="110" customFormat="1" ht="25.5">
      <c r="A135" s="115" t="s">
        <v>157</v>
      </c>
      <c r="B135" s="116" t="s">
        <v>103</v>
      </c>
      <c r="C135" s="115" t="s">
        <v>102</v>
      </c>
      <c r="D135" s="116" t="s">
        <v>227</v>
      </c>
      <c r="E135" s="117" t="s">
        <v>845</v>
      </c>
      <c r="F135" s="117" t="s">
        <v>234</v>
      </c>
      <c r="G135" s="90" t="s">
        <v>54</v>
      </c>
      <c r="H135" s="90"/>
      <c r="I135" s="90"/>
    </row>
    <row r="136" spans="1:9" s="110" customFormat="1" ht="102">
      <c r="A136" s="115" t="s">
        <v>157</v>
      </c>
      <c r="B136" s="116" t="s">
        <v>103</v>
      </c>
      <c r="C136" s="115" t="s">
        <v>102</v>
      </c>
      <c r="D136" s="116" t="s">
        <v>227</v>
      </c>
      <c r="E136" s="117" t="s">
        <v>308</v>
      </c>
      <c r="F136" s="117" t="s">
        <v>234</v>
      </c>
      <c r="G136" s="90" t="s">
        <v>55</v>
      </c>
      <c r="H136" s="90" t="s">
        <v>552</v>
      </c>
      <c r="I136" s="90"/>
    </row>
    <row r="137" spans="1:9" s="110" customFormat="1" ht="38.25">
      <c r="A137" s="115" t="s">
        <v>157</v>
      </c>
      <c r="B137" s="116" t="s">
        <v>103</v>
      </c>
      <c r="C137" s="115" t="s">
        <v>102</v>
      </c>
      <c r="D137" s="116" t="s">
        <v>227</v>
      </c>
      <c r="E137" s="117" t="s">
        <v>846</v>
      </c>
      <c r="F137" s="117" t="s">
        <v>234</v>
      </c>
      <c r="G137" s="90" t="s">
        <v>54</v>
      </c>
      <c r="H137" s="90"/>
      <c r="I137" s="90"/>
    </row>
    <row r="138" spans="1:9" s="110" customFormat="1" ht="38.25">
      <c r="A138" s="115" t="s">
        <v>156</v>
      </c>
      <c r="B138" s="116" t="s">
        <v>89</v>
      </c>
      <c r="C138" s="115" t="s">
        <v>88</v>
      </c>
      <c r="D138" s="116" t="s">
        <v>215</v>
      </c>
      <c r="E138" s="117" t="s">
        <v>309</v>
      </c>
      <c r="F138" s="117" t="s">
        <v>234</v>
      </c>
      <c r="G138" s="90" t="s">
        <v>54</v>
      </c>
      <c r="H138" s="90"/>
      <c r="I138" s="90" t="s">
        <v>53</v>
      </c>
    </row>
    <row r="139" spans="1:9" s="110" customFormat="1" ht="25.5">
      <c r="A139" s="115" t="s">
        <v>156</v>
      </c>
      <c r="B139" s="116" t="s">
        <v>89</v>
      </c>
      <c r="C139" s="115" t="s">
        <v>88</v>
      </c>
      <c r="D139" s="116" t="s">
        <v>215</v>
      </c>
      <c r="E139" s="117" t="s">
        <v>310</v>
      </c>
      <c r="F139" s="117" t="s">
        <v>257</v>
      </c>
      <c r="G139" s="90" t="s">
        <v>54</v>
      </c>
      <c r="H139" s="90"/>
      <c r="I139" s="90"/>
    </row>
    <row r="140" spans="1:9" s="110" customFormat="1" ht="38.25">
      <c r="A140" s="115" t="s">
        <v>156</v>
      </c>
      <c r="B140" s="116" t="s">
        <v>89</v>
      </c>
      <c r="C140" s="115" t="s">
        <v>88</v>
      </c>
      <c r="D140" s="116" t="s">
        <v>215</v>
      </c>
      <c r="E140" s="117" t="s">
        <v>311</v>
      </c>
      <c r="F140" s="117" t="s">
        <v>12</v>
      </c>
      <c r="G140" s="90" t="s">
        <v>54</v>
      </c>
      <c r="H140" s="90"/>
      <c r="I140" s="90"/>
    </row>
    <row r="141" spans="1:9" s="110" customFormat="1" ht="25.5">
      <c r="A141" s="115" t="s">
        <v>156</v>
      </c>
      <c r="B141" s="116" t="s">
        <v>89</v>
      </c>
      <c r="C141" s="115" t="s">
        <v>88</v>
      </c>
      <c r="D141" s="116" t="s">
        <v>215</v>
      </c>
      <c r="E141" s="117" t="s">
        <v>312</v>
      </c>
      <c r="F141" s="117" t="s">
        <v>12</v>
      </c>
      <c r="G141" s="90" t="s">
        <v>54</v>
      </c>
      <c r="H141" s="90"/>
      <c r="I141" s="90"/>
    </row>
    <row r="142" spans="1:9" s="110" customFormat="1" ht="38.25">
      <c r="A142" s="115" t="s">
        <v>156</v>
      </c>
      <c r="B142" s="116" t="s">
        <v>89</v>
      </c>
      <c r="C142" s="115" t="s">
        <v>88</v>
      </c>
      <c r="D142" s="116" t="s">
        <v>215</v>
      </c>
      <c r="E142" s="117" t="s">
        <v>313</v>
      </c>
      <c r="F142" s="117" t="s">
        <v>12</v>
      </c>
      <c r="G142" s="90" t="s">
        <v>54</v>
      </c>
      <c r="H142" s="90"/>
      <c r="I142" s="90"/>
    </row>
    <row r="143" spans="1:9" s="110" customFormat="1" ht="51">
      <c r="A143" s="115" t="s">
        <v>156</v>
      </c>
      <c r="B143" s="116" t="s">
        <v>93</v>
      </c>
      <c r="C143" s="115" t="s">
        <v>92</v>
      </c>
      <c r="D143" s="116" t="s">
        <v>215</v>
      </c>
      <c r="E143" s="117" t="s">
        <v>756</v>
      </c>
      <c r="F143" s="117" t="s">
        <v>231</v>
      </c>
      <c r="G143" s="90" t="s">
        <v>54</v>
      </c>
      <c r="H143" s="90"/>
      <c r="I143" s="90"/>
    </row>
    <row r="144" spans="1:9" s="110" customFormat="1" ht="25.5">
      <c r="A144" s="115" t="s">
        <v>156</v>
      </c>
      <c r="B144" s="116" t="s">
        <v>93</v>
      </c>
      <c r="C144" s="115" t="s">
        <v>92</v>
      </c>
      <c r="D144" s="116" t="s">
        <v>215</v>
      </c>
      <c r="E144" s="117" t="s">
        <v>314</v>
      </c>
      <c r="F144" s="117" t="s">
        <v>234</v>
      </c>
      <c r="G144" s="90" t="s">
        <v>54</v>
      </c>
      <c r="H144" s="90"/>
      <c r="I144" s="90"/>
    </row>
    <row r="145" spans="1:9" s="110" customFormat="1" ht="63.75">
      <c r="A145" s="115" t="s">
        <v>156</v>
      </c>
      <c r="B145" s="116" t="s">
        <v>93</v>
      </c>
      <c r="C145" s="115" t="s">
        <v>92</v>
      </c>
      <c r="D145" s="116" t="s">
        <v>215</v>
      </c>
      <c r="E145" s="117" t="s">
        <v>315</v>
      </c>
      <c r="F145" s="117" t="s">
        <v>234</v>
      </c>
      <c r="G145" s="90" t="s">
        <v>54</v>
      </c>
      <c r="H145" s="90"/>
      <c r="I145" s="90"/>
    </row>
    <row r="146" spans="1:9" s="110" customFormat="1" ht="51">
      <c r="A146" s="115" t="s">
        <v>156</v>
      </c>
      <c r="B146" s="116" t="s">
        <v>93</v>
      </c>
      <c r="C146" s="115" t="s">
        <v>92</v>
      </c>
      <c r="D146" s="116" t="s">
        <v>215</v>
      </c>
      <c r="E146" s="117" t="s">
        <v>316</v>
      </c>
      <c r="F146" s="117" t="s">
        <v>234</v>
      </c>
      <c r="G146" s="90" t="s">
        <v>54</v>
      </c>
      <c r="H146" s="90"/>
      <c r="I146" s="90"/>
    </row>
    <row r="147" spans="1:9" s="110" customFormat="1" ht="63.75">
      <c r="A147" s="115" t="s">
        <v>156</v>
      </c>
      <c r="B147" s="116" t="s">
        <v>93</v>
      </c>
      <c r="C147" s="115" t="s">
        <v>92</v>
      </c>
      <c r="D147" s="116" t="s">
        <v>215</v>
      </c>
      <c r="E147" s="117" t="s">
        <v>317</v>
      </c>
      <c r="F147" s="117" t="s">
        <v>234</v>
      </c>
      <c r="G147" s="90" t="s">
        <v>54</v>
      </c>
      <c r="H147" s="90"/>
      <c r="I147" s="90"/>
    </row>
    <row r="148" spans="1:9" s="110" customFormat="1" ht="89.25">
      <c r="A148" s="115" t="s">
        <v>156</v>
      </c>
      <c r="B148" s="116" t="s">
        <v>97</v>
      </c>
      <c r="C148" s="115" t="s">
        <v>96</v>
      </c>
      <c r="D148" s="116" t="s">
        <v>215</v>
      </c>
      <c r="E148" s="117" t="s">
        <v>757</v>
      </c>
      <c r="F148" s="117" t="s">
        <v>231</v>
      </c>
      <c r="G148" s="90" t="s">
        <v>54</v>
      </c>
      <c r="H148" s="90"/>
      <c r="I148" s="90"/>
    </row>
    <row r="149" spans="1:9" s="110" customFormat="1" ht="38.25">
      <c r="A149" s="115" t="s">
        <v>156</v>
      </c>
      <c r="B149" s="116" t="s">
        <v>97</v>
      </c>
      <c r="C149" s="115" t="s">
        <v>96</v>
      </c>
      <c r="D149" s="116" t="s">
        <v>215</v>
      </c>
      <c r="E149" s="117" t="s">
        <v>318</v>
      </c>
      <c r="F149" s="117" t="s">
        <v>12</v>
      </c>
      <c r="G149" s="90" t="s">
        <v>54</v>
      </c>
      <c r="H149" s="90"/>
      <c r="I149" s="90"/>
    </row>
    <row r="150" spans="1:9" s="110" customFormat="1" ht="38.25">
      <c r="A150" s="115" t="s">
        <v>156</v>
      </c>
      <c r="B150" s="116" t="s">
        <v>97</v>
      </c>
      <c r="C150" s="115" t="s">
        <v>96</v>
      </c>
      <c r="D150" s="116" t="s">
        <v>215</v>
      </c>
      <c r="E150" s="117" t="s">
        <v>319</v>
      </c>
      <c r="F150" s="117" t="s">
        <v>12</v>
      </c>
      <c r="G150" s="90" t="s">
        <v>54</v>
      </c>
      <c r="H150" s="90"/>
      <c r="I150" s="90"/>
    </row>
    <row r="151" spans="1:9" s="110" customFormat="1" ht="89.25">
      <c r="A151" s="115" t="s">
        <v>159</v>
      </c>
      <c r="B151" s="116" t="s">
        <v>111</v>
      </c>
      <c r="C151" s="115" t="s">
        <v>110</v>
      </c>
      <c r="D151" s="116" t="s">
        <v>215</v>
      </c>
      <c r="E151" s="117" t="s">
        <v>678</v>
      </c>
      <c r="F151" s="117" t="s">
        <v>231</v>
      </c>
      <c r="G151" s="90" t="s">
        <v>55</v>
      </c>
      <c r="H151" s="90" t="s">
        <v>859</v>
      </c>
      <c r="I151" s="90"/>
    </row>
    <row r="152" spans="1:9" s="110" customFormat="1" ht="89.25">
      <c r="A152" s="115" t="s">
        <v>159</v>
      </c>
      <c r="B152" s="116" t="s">
        <v>111</v>
      </c>
      <c r="C152" s="115" t="s">
        <v>110</v>
      </c>
      <c r="D152" s="116" t="s">
        <v>215</v>
      </c>
      <c r="E152" s="117" t="s">
        <v>679</v>
      </c>
      <c r="F152" s="117" t="s">
        <v>234</v>
      </c>
      <c r="G152" s="90" t="s">
        <v>55</v>
      </c>
      <c r="H152" s="90" t="s">
        <v>859</v>
      </c>
      <c r="I152" s="90"/>
    </row>
    <row r="153" spans="1:9" s="110" customFormat="1" ht="89.25">
      <c r="A153" s="115" t="s">
        <v>159</v>
      </c>
      <c r="B153" s="116" t="s">
        <v>111</v>
      </c>
      <c r="C153" s="115" t="s">
        <v>110</v>
      </c>
      <c r="D153" s="116" t="s">
        <v>215</v>
      </c>
      <c r="E153" s="117" t="s">
        <v>680</v>
      </c>
      <c r="F153" s="117" t="s">
        <v>234</v>
      </c>
      <c r="G153" s="90" t="s">
        <v>55</v>
      </c>
      <c r="H153" s="90" t="s">
        <v>859</v>
      </c>
      <c r="I153" s="90"/>
    </row>
    <row r="154" spans="1:9" s="110" customFormat="1" ht="89.25">
      <c r="A154" s="115" t="s">
        <v>159</v>
      </c>
      <c r="B154" s="116" t="s">
        <v>111</v>
      </c>
      <c r="C154" s="115" t="s">
        <v>110</v>
      </c>
      <c r="D154" s="116" t="s">
        <v>215</v>
      </c>
      <c r="E154" s="117" t="s">
        <v>681</v>
      </c>
      <c r="F154" s="117" t="s">
        <v>234</v>
      </c>
      <c r="G154" s="90" t="s">
        <v>55</v>
      </c>
      <c r="H154" s="90" t="s">
        <v>859</v>
      </c>
      <c r="I154" s="90"/>
    </row>
    <row r="155" spans="1:9" s="110" customFormat="1" ht="89.25">
      <c r="A155" s="115" t="s">
        <v>159</v>
      </c>
      <c r="B155" s="116" t="s">
        <v>111</v>
      </c>
      <c r="C155" s="115" t="s">
        <v>110</v>
      </c>
      <c r="D155" s="116" t="s">
        <v>215</v>
      </c>
      <c r="E155" s="117" t="s">
        <v>682</v>
      </c>
      <c r="F155" s="117" t="s">
        <v>234</v>
      </c>
      <c r="G155" s="90" t="s">
        <v>55</v>
      </c>
      <c r="H155" s="90" t="s">
        <v>859</v>
      </c>
      <c r="I155" s="90"/>
    </row>
    <row r="156" spans="1:9" s="110" customFormat="1" ht="102">
      <c r="A156" s="115" t="s">
        <v>160</v>
      </c>
      <c r="B156" s="116" t="s">
        <v>115</v>
      </c>
      <c r="C156" s="115" t="s">
        <v>114</v>
      </c>
      <c r="D156" s="116" t="s">
        <v>217</v>
      </c>
      <c r="E156" s="117" t="s">
        <v>713</v>
      </c>
      <c r="F156" s="117" t="s">
        <v>231</v>
      </c>
      <c r="G156" s="90" t="s">
        <v>54</v>
      </c>
      <c r="H156" s="90"/>
      <c r="I156" s="90"/>
    </row>
    <row r="157" spans="1:9" s="110" customFormat="1" ht="63.75">
      <c r="A157" s="115" t="s">
        <v>160</v>
      </c>
      <c r="B157" s="116" t="s">
        <v>115</v>
      </c>
      <c r="C157" s="115" t="s">
        <v>114</v>
      </c>
      <c r="D157" s="116" t="s">
        <v>217</v>
      </c>
      <c r="E157" s="117" t="s">
        <v>776</v>
      </c>
      <c r="F157" s="117" t="s">
        <v>231</v>
      </c>
      <c r="G157" s="90" t="s">
        <v>54</v>
      </c>
      <c r="H157" s="90"/>
      <c r="I157" s="90"/>
    </row>
    <row r="158" spans="1:9" s="110" customFormat="1" ht="114.75">
      <c r="A158" s="115" t="s">
        <v>160</v>
      </c>
      <c r="B158" s="116" t="s">
        <v>115</v>
      </c>
      <c r="C158" s="115" t="s">
        <v>114</v>
      </c>
      <c r="D158" s="116" t="s">
        <v>217</v>
      </c>
      <c r="E158" s="117" t="s">
        <v>773</v>
      </c>
      <c r="F158" s="117" t="s">
        <v>231</v>
      </c>
      <c r="G158" s="90" t="s">
        <v>54</v>
      </c>
      <c r="H158" s="90"/>
      <c r="I158" s="90"/>
    </row>
    <row r="159" spans="1:9" s="110" customFormat="1" ht="204">
      <c r="A159" s="115" t="s">
        <v>160</v>
      </c>
      <c r="B159" s="116" t="s">
        <v>115</v>
      </c>
      <c r="C159" s="115" t="s">
        <v>114</v>
      </c>
      <c r="D159" s="116" t="s">
        <v>217</v>
      </c>
      <c r="E159" s="117" t="s">
        <v>714</v>
      </c>
      <c r="F159" s="117" t="s">
        <v>231</v>
      </c>
      <c r="G159" s="90" t="s">
        <v>55</v>
      </c>
      <c r="H159" s="90" t="s">
        <v>538</v>
      </c>
      <c r="I159" s="90"/>
    </row>
    <row r="160" spans="1:9" s="110" customFormat="1" ht="114.75">
      <c r="A160" s="115" t="s">
        <v>160</v>
      </c>
      <c r="B160" s="116" t="s">
        <v>115</v>
      </c>
      <c r="C160" s="115" t="s">
        <v>114</v>
      </c>
      <c r="D160" s="116" t="s">
        <v>217</v>
      </c>
      <c r="E160" s="117" t="s">
        <v>781</v>
      </c>
      <c r="F160" s="117" t="s">
        <v>231</v>
      </c>
      <c r="G160" s="90" t="s">
        <v>54</v>
      </c>
      <c r="H160" s="90"/>
      <c r="I160" s="90"/>
    </row>
    <row r="161" spans="1:9" s="110" customFormat="1" ht="102">
      <c r="A161" s="115" t="s">
        <v>160</v>
      </c>
      <c r="B161" s="116" t="s">
        <v>115</v>
      </c>
      <c r="C161" s="115" t="s">
        <v>114</v>
      </c>
      <c r="D161" s="116" t="s">
        <v>217</v>
      </c>
      <c r="E161" s="117" t="s">
        <v>775</v>
      </c>
      <c r="F161" s="117" t="s">
        <v>231</v>
      </c>
      <c r="G161" s="90" t="s">
        <v>54</v>
      </c>
      <c r="H161" s="90"/>
      <c r="I161" s="90"/>
    </row>
    <row r="162" spans="1:9" s="110" customFormat="1" ht="102">
      <c r="A162" s="115" t="s">
        <v>160</v>
      </c>
      <c r="B162" s="116" t="s">
        <v>115</v>
      </c>
      <c r="C162" s="115" t="s">
        <v>114</v>
      </c>
      <c r="D162" s="116" t="s">
        <v>217</v>
      </c>
      <c r="E162" s="117" t="s">
        <v>771</v>
      </c>
      <c r="F162" s="117" t="s">
        <v>231</v>
      </c>
      <c r="G162" s="90" t="s">
        <v>54</v>
      </c>
      <c r="H162" s="90"/>
      <c r="I162" s="90"/>
    </row>
    <row r="163" spans="1:9" s="110" customFormat="1" ht="63.75">
      <c r="A163" s="115" t="s">
        <v>160</v>
      </c>
      <c r="B163" s="116" t="s">
        <v>115</v>
      </c>
      <c r="C163" s="115" t="s">
        <v>114</v>
      </c>
      <c r="D163" s="116" t="s">
        <v>217</v>
      </c>
      <c r="E163" s="117" t="s">
        <v>774</v>
      </c>
      <c r="F163" s="117" t="s">
        <v>234</v>
      </c>
      <c r="G163" s="90" t="s">
        <v>54</v>
      </c>
      <c r="H163" s="90"/>
      <c r="I163" s="90"/>
    </row>
    <row r="164" spans="1:9" s="110" customFormat="1" ht="89.25">
      <c r="A164" s="115" t="s">
        <v>160</v>
      </c>
      <c r="B164" s="116" t="s">
        <v>115</v>
      </c>
      <c r="C164" s="115" t="s">
        <v>114</v>
      </c>
      <c r="D164" s="116" t="s">
        <v>217</v>
      </c>
      <c r="E164" s="117" t="s">
        <v>778</v>
      </c>
      <c r="F164" s="117" t="s">
        <v>234</v>
      </c>
      <c r="G164" s="90" t="s">
        <v>55</v>
      </c>
      <c r="H164" s="119" t="s">
        <v>551</v>
      </c>
      <c r="I164" s="90"/>
    </row>
    <row r="165" spans="1:9" s="110" customFormat="1" ht="89.25">
      <c r="A165" s="115" t="s">
        <v>160</v>
      </c>
      <c r="B165" s="116" t="s">
        <v>115</v>
      </c>
      <c r="C165" s="115" t="s">
        <v>114</v>
      </c>
      <c r="D165" s="116" t="s">
        <v>217</v>
      </c>
      <c r="E165" s="117" t="s">
        <v>777</v>
      </c>
      <c r="F165" s="117" t="s">
        <v>234</v>
      </c>
      <c r="G165" s="90" t="s">
        <v>54</v>
      </c>
      <c r="H165" s="90"/>
      <c r="I165" s="90"/>
    </row>
    <row r="166" spans="1:9" s="110" customFormat="1" ht="76.5">
      <c r="A166" s="115" t="s">
        <v>160</v>
      </c>
      <c r="B166" s="116" t="s">
        <v>115</v>
      </c>
      <c r="C166" s="115" t="s">
        <v>114</v>
      </c>
      <c r="D166" s="116" t="s">
        <v>217</v>
      </c>
      <c r="E166" s="117" t="s">
        <v>715</v>
      </c>
      <c r="F166" s="117" t="s">
        <v>234</v>
      </c>
      <c r="G166" s="90" t="s">
        <v>55</v>
      </c>
      <c r="H166" s="119" t="s">
        <v>539</v>
      </c>
      <c r="I166" s="90"/>
    </row>
    <row r="167" spans="1:9" s="110" customFormat="1" ht="102">
      <c r="A167" s="115" t="s">
        <v>160</v>
      </c>
      <c r="B167" s="116" t="s">
        <v>115</v>
      </c>
      <c r="C167" s="115" t="s">
        <v>114</v>
      </c>
      <c r="D167" s="116" t="s">
        <v>217</v>
      </c>
      <c r="E167" s="117" t="s">
        <v>772</v>
      </c>
      <c r="F167" s="117" t="s">
        <v>234</v>
      </c>
      <c r="G167" s="90" t="s">
        <v>54</v>
      </c>
      <c r="H167" s="90"/>
      <c r="I167" s="90"/>
    </row>
    <row r="168" spans="1:9" s="110" customFormat="1" ht="89.25">
      <c r="A168" s="115" t="s">
        <v>160</v>
      </c>
      <c r="B168" s="116" t="s">
        <v>115</v>
      </c>
      <c r="C168" s="115" t="s">
        <v>114</v>
      </c>
      <c r="D168" s="116" t="s">
        <v>217</v>
      </c>
      <c r="E168" s="117" t="s">
        <v>779</v>
      </c>
      <c r="F168" s="117" t="s">
        <v>234</v>
      </c>
      <c r="G168" s="90" t="s">
        <v>54</v>
      </c>
      <c r="H168" s="90"/>
      <c r="I168" s="90"/>
    </row>
    <row r="169" spans="1:9" s="110" customFormat="1" ht="89.25">
      <c r="A169" s="115" t="s">
        <v>160</v>
      </c>
      <c r="B169" s="116" t="s">
        <v>115</v>
      </c>
      <c r="C169" s="115" t="s">
        <v>114</v>
      </c>
      <c r="D169" s="116" t="s">
        <v>217</v>
      </c>
      <c r="E169" s="117" t="s">
        <v>780</v>
      </c>
      <c r="F169" s="117" t="s">
        <v>234</v>
      </c>
      <c r="G169" s="90" t="s">
        <v>54</v>
      </c>
      <c r="H169" s="90"/>
      <c r="I169" s="90"/>
    </row>
    <row r="170" spans="1:9" s="110" customFormat="1" ht="51">
      <c r="A170" s="115" t="s">
        <v>160</v>
      </c>
      <c r="B170" s="116" t="s">
        <v>117</v>
      </c>
      <c r="C170" s="115" t="s">
        <v>116</v>
      </c>
      <c r="D170" s="116" t="s">
        <v>217</v>
      </c>
      <c r="E170" s="117" t="s">
        <v>320</v>
      </c>
      <c r="F170" s="117" t="s">
        <v>231</v>
      </c>
      <c r="G170" s="90" t="s">
        <v>54</v>
      </c>
      <c r="H170" s="90"/>
      <c r="I170" s="90"/>
    </row>
    <row r="171" spans="1:9" s="110" customFormat="1" ht="51">
      <c r="A171" s="115" t="s">
        <v>160</v>
      </c>
      <c r="B171" s="116" t="s">
        <v>117</v>
      </c>
      <c r="C171" s="115" t="s">
        <v>116</v>
      </c>
      <c r="D171" s="116" t="s">
        <v>217</v>
      </c>
      <c r="E171" s="117" t="s">
        <v>321</v>
      </c>
      <c r="F171" s="117" t="s">
        <v>231</v>
      </c>
      <c r="G171" s="90" t="s">
        <v>55</v>
      </c>
      <c r="H171" s="90" t="s">
        <v>667</v>
      </c>
      <c r="I171" s="90"/>
    </row>
    <row r="172" spans="1:9" s="110" customFormat="1" ht="51">
      <c r="A172" s="115" t="s">
        <v>160</v>
      </c>
      <c r="B172" s="116" t="s">
        <v>117</v>
      </c>
      <c r="C172" s="115" t="s">
        <v>116</v>
      </c>
      <c r="D172" s="116" t="s">
        <v>217</v>
      </c>
      <c r="E172" s="117" t="s">
        <v>782</v>
      </c>
      <c r="F172" s="117" t="s">
        <v>231</v>
      </c>
      <c r="G172" s="90" t="s">
        <v>54</v>
      </c>
      <c r="H172" s="90"/>
      <c r="I172" s="90"/>
    </row>
    <row r="173" spans="1:9" s="110" customFormat="1" ht="102">
      <c r="A173" s="115" t="s">
        <v>160</v>
      </c>
      <c r="B173" s="116" t="s">
        <v>117</v>
      </c>
      <c r="C173" s="115" t="s">
        <v>116</v>
      </c>
      <c r="D173" s="116" t="s">
        <v>217</v>
      </c>
      <c r="E173" s="117" t="s">
        <v>322</v>
      </c>
      <c r="F173" s="117" t="s">
        <v>231</v>
      </c>
      <c r="G173" s="90" t="s">
        <v>55</v>
      </c>
      <c r="H173" s="90" t="s">
        <v>541</v>
      </c>
      <c r="I173" s="90"/>
    </row>
    <row r="174" spans="1:9" s="110" customFormat="1" ht="89.25">
      <c r="A174" s="115" t="s">
        <v>160</v>
      </c>
      <c r="B174" s="116" t="s">
        <v>117</v>
      </c>
      <c r="C174" s="115" t="s">
        <v>116</v>
      </c>
      <c r="D174" s="116" t="s">
        <v>217</v>
      </c>
      <c r="E174" s="117" t="s">
        <v>323</v>
      </c>
      <c r="F174" s="117" t="s">
        <v>234</v>
      </c>
      <c r="G174" s="90" t="s">
        <v>55</v>
      </c>
      <c r="H174" s="90" t="s">
        <v>542</v>
      </c>
      <c r="I174" s="90"/>
    </row>
    <row r="175" spans="1:9" s="110" customFormat="1" ht="51">
      <c r="A175" s="115" t="s">
        <v>160</v>
      </c>
      <c r="B175" s="116" t="s">
        <v>117</v>
      </c>
      <c r="C175" s="115" t="s">
        <v>116</v>
      </c>
      <c r="D175" s="116" t="s">
        <v>217</v>
      </c>
      <c r="E175" s="117" t="s">
        <v>324</v>
      </c>
      <c r="F175" s="117" t="s">
        <v>234</v>
      </c>
      <c r="G175" s="90" t="s">
        <v>54</v>
      </c>
      <c r="H175" s="90"/>
      <c r="I175" s="90"/>
    </row>
    <row r="176" spans="1:9" s="110" customFormat="1" ht="51">
      <c r="A176" s="115" t="s">
        <v>160</v>
      </c>
      <c r="B176" s="116" t="s">
        <v>117</v>
      </c>
      <c r="C176" s="115" t="s">
        <v>116</v>
      </c>
      <c r="D176" s="116" t="s">
        <v>217</v>
      </c>
      <c r="E176" s="117" t="s">
        <v>325</v>
      </c>
      <c r="F176" s="117" t="s">
        <v>234</v>
      </c>
      <c r="G176" s="90" t="s">
        <v>54</v>
      </c>
      <c r="H176" s="90"/>
      <c r="I176" s="90"/>
    </row>
    <row r="177" spans="1:9" s="110" customFormat="1" ht="51">
      <c r="A177" s="115" t="s">
        <v>160</v>
      </c>
      <c r="B177" s="116" t="s">
        <v>117</v>
      </c>
      <c r="C177" s="115" t="s">
        <v>116</v>
      </c>
      <c r="D177" s="116" t="s">
        <v>217</v>
      </c>
      <c r="E177" s="117" t="s">
        <v>326</v>
      </c>
      <c r="F177" s="117" t="s">
        <v>234</v>
      </c>
      <c r="G177" s="90" t="s">
        <v>54</v>
      </c>
      <c r="H177" s="90"/>
      <c r="I177" s="90" t="s">
        <v>53</v>
      </c>
    </row>
    <row r="178" spans="1:9" s="110" customFormat="1" ht="102">
      <c r="A178" s="115" t="s">
        <v>160</v>
      </c>
      <c r="B178" s="116" t="s">
        <v>117</v>
      </c>
      <c r="C178" s="115" t="s">
        <v>116</v>
      </c>
      <c r="D178" s="116" t="s">
        <v>217</v>
      </c>
      <c r="E178" s="117" t="s">
        <v>783</v>
      </c>
      <c r="F178" s="117" t="s">
        <v>234</v>
      </c>
      <c r="G178" s="90" t="s">
        <v>54</v>
      </c>
      <c r="H178" s="90"/>
      <c r="I178" s="90" t="s">
        <v>53</v>
      </c>
    </row>
    <row r="179" spans="1:9" s="110" customFormat="1" ht="51">
      <c r="A179" s="115" t="s">
        <v>160</v>
      </c>
      <c r="B179" s="116" t="s">
        <v>121</v>
      </c>
      <c r="C179" s="115" t="s">
        <v>120</v>
      </c>
      <c r="D179" s="116" t="s">
        <v>217</v>
      </c>
      <c r="E179" s="117" t="s">
        <v>716</v>
      </c>
      <c r="F179" s="117" t="s">
        <v>231</v>
      </c>
      <c r="G179" s="90" t="s">
        <v>54</v>
      </c>
      <c r="H179" s="90"/>
      <c r="I179" s="90"/>
    </row>
    <row r="180" spans="1:9" s="110" customFormat="1" ht="51">
      <c r="A180" s="115" t="s">
        <v>160</v>
      </c>
      <c r="B180" s="116" t="s">
        <v>121</v>
      </c>
      <c r="C180" s="115" t="s">
        <v>120</v>
      </c>
      <c r="D180" s="116" t="s">
        <v>217</v>
      </c>
      <c r="E180" s="117" t="s">
        <v>717</v>
      </c>
      <c r="F180" s="117" t="s">
        <v>231</v>
      </c>
      <c r="G180" s="90" t="s">
        <v>54</v>
      </c>
      <c r="H180" s="90"/>
      <c r="I180" s="90"/>
    </row>
    <row r="181" spans="1:9" s="110" customFormat="1" ht="76.5">
      <c r="A181" s="115" t="s">
        <v>160</v>
      </c>
      <c r="B181" s="116" t="s">
        <v>121</v>
      </c>
      <c r="C181" s="115" t="s">
        <v>120</v>
      </c>
      <c r="D181" s="116" t="s">
        <v>217</v>
      </c>
      <c r="E181" s="117" t="s">
        <v>327</v>
      </c>
      <c r="F181" s="117" t="s">
        <v>231</v>
      </c>
      <c r="G181" s="90" t="s">
        <v>55</v>
      </c>
      <c r="H181" s="90" t="s">
        <v>543</v>
      </c>
      <c r="I181" s="90"/>
    </row>
    <row r="182" spans="1:9" s="110" customFormat="1" ht="51">
      <c r="A182" s="115" t="s">
        <v>160</v>
      </c>
      <c r="B182" s="116" t="s">
        <v>121</v>
      </c>
      <c r="C182" s="115" t="s">
        <v>120</v>
      </c>
      <c r="D182" s="116" t="s">
        <v>217</v>
      </c>
      <c r="E182" s="117" t="s">
        <v>790</v>
      </c>
      <c r="F182" s="117" t="s">
        <v>231</v>
      </c>
      <c r="G182" s="90" t="s">
        <v>54</v>
      </c>
      <c r="H182" s="90"/>
      <c r="I182" s="90"/>
    </row>
    <row r="183" spans="1:9" s="110" customFormat="1" ht="76.5">
      <c r="A183" s="115" t="s">
        <v>160</v>
      </c>
      <c r="B183" s="116" t="s">
        <v>121</v>
      </c>
      <c r="C183" s="115" t="s">
        <v>120</v>
      </c>
      <c r="D183" s="116" t="s">
        <v>217</v>
      </c>
      <c r="E183" s="117" t="s">
        <v>718</v>
      </c>
      <c r="F183" s="117" t="s">
        <v>231</v>
      </c>
      <c r="G183" s="90" t="s">
        <v>55</v>
      </c>
      <c r="H183" s="90" t="s">
        <v>544</v>
      </c>
      <c r="I183" s="90"/>
    </row>
    <row r="184" spans="1:9" s="110" customFormat="1" ht="51">
      <c r="A184" s="115" t="s">
        <v>160</v>
      </c>
      <c r="B184" s="116" t="s">
        <v>121</v>
      </c>
      <c r="C184" s="115" t="s">
        <v>120</v>
      </c>
      <c r="D184" s="116" t="s">
        <v>217</v>
      </c>
      <c r="E184" s="117" t="s">
        <v>328</v>
      </c>
      <c r="F184" s="117" t="s">
        <v>231</v>
      </c>
      <c r="G184" s="90" t="s">
        <v>54</v>
      </c>
      <c r="H184" s="90"/>
      <c r="I184" s="90"/>
    </row>
    <row r="185" spans="1:9" s="110" customFormat="1" ht="51">
      <c r="A185" s="115" t="s">
        <v>160</v>
      </c>
      <c r="B185" s="116" t="s">
        <v>121</v>
      </c>
      <c r="C185" s="115" t="s">
        <v>120</v>
      </c>
      <c r="D185" s="116" t="s">
        <v>217</v>
      </c>
      <c r="E185" s="117" t="s">
        <v>719</v>
      </c>
      <c r="F185" s="117" t="s">
        <v>234</v>
      </c>
      <c r="G185" s="90" t="s">
        <v>54</v>
      </c>
      <c r="H185" s="90"/>
      <c r="I185" s="90"/>
    </row>
    <row r="186" spans="1:9" s="110" customFormat="1" ht="89.25">
      <c r="A186" s="115" t="s">
        <v>160</v>
      </c>
      <c r="B186" s="116" t="s">
        <v>121</v>
      </c>
      <c r="C186" s="115" t="s">
        <v>120</v>
      </c>
      <c r="D186" s="116" t="s">
        <v>217</v>
      </c>
      <c r="E186" s="117" t="s">
        <v>329</v>
      </c>
      <c r="F186" s="117" t="s">
        <v>234</v>
      </c>
      <c r="G186" s="90" t="s">
        <v>55</v>
      </c>
      <c r="H186" s="90" t="s">
        <v>545</v>
      </c>
      <c r="I186" s="90"/>
    </row>
    <row r="187" spans="1:9" s="110" customFormat="1" ht="76.5">
      <c r="A187" s="115" t="s">
        <v>160</v>
      </c>
      <c r="B187" s="116" t="s">
        <v>121</v>
      </c>
      <c r="C187" s="115" t="s">
        <v>120</v>
      </c>
      <c r="D187" s="116" t="s">
        <v>217</v>
      </c>
      <c r="E187" s="117" t="s">
        <v>720</v>
      </c>
      <c r="F187" s="117" t="s">
        <v>234</v>
      </c>
      <c r="G187" s="90" t="s">
        <v>55</v>
      </c>
      <c r="H187" s="90" t="s">
        <v>546</v>
      </c>
      <c r="I187" s="90"/>
    </row>
    <row r="188" spans="1:9" s="110" customFormat="1" ht="51">
      <c r="A188" s="115" t="s">
        <v>160</v>
      </c>
      <c r="B188" s="116" t="s">
        <v>121</v>
      </c>
      <c r="C188" s="115" t="s">
        <v>120</v>
      </c>
      <c r="D188" s="116" t="s">
        <v>217</v>
      </c>
      <c r="E188" s="117" t="s">
        <v>721</v>
      </c>
      <c r="F188" s="117" t="s">
        <v>12</v>
      </c>
      <c r="G188" s="90" t="s">
        <v>54</v>
      </c>
      <c r="H188" s="90"/>
      <c r="I188" s="90"/>
    </row>
    <row r="189" spans="1:9" s="110" customFormat="1" ht="51">
      <c r="A189" s="115" t="s">
        <v>160</v>
      </c>
      <c r="B189" s="116" t="s">
        <v>121</v>
      </c>
      <c r="C189" s="115" t="s">
        <v>120</v>
      </c>
      <c r="D189" s="116" t="s">
        <v>217</v>
      </c>
      <c r="E189" s="117" t="s">
        <v>330</v>
      </c>
      <c r="F189" s="117" t="s">
        <v>12</v>
      </c>
      <c r="G189" s="90" t="s">
        <v>54</v>
      </c>
      <c r="H189" s="90"/>
      <c r="I189" s="90"/>
    </row>
    <row r="190" spans="1:9" s="110" customFormat="1" ht="51">
      <c r="A190" s="115" t="s">
        <v>167</v>
      </c>
      <c r="B190" s="116" t="s">
        <v>153</v>
      </c>
      <c r="C190" s="115" t="s">
        <v>152</v>
      </c>
      <c r="D190" s="116" t="s">
        <v>226</v>
      </c>
      <c r="E190" s="117" t="s">
        <v>836</v>
      </c>
      <c r="F190" s="117" t="s">
        <v>231</v>
      </c>
      <c r="G190" s="90" t="s">
        <v>54</v>
      </c>
      <c r="H190" s="90"/>
      <c r="I190" s="90" t="s">
        <v>53</v>
      </c>
    </row>
    <row r="191" spans="1:9" s="110" customFormat="1" ht="51">
      <c r="A191" s="115" t="s">
        <v>167</v>
      </c>
      <c r="B191" s="116" t="s">
        <v>153</v>
      </c>
      <c r="C191" s="115" t="s">
        <v>152</v>
      </c>
      <c r="D191" s="116" t="s">
        <v>226</v>
      </c>
      <c r="E191" s="117" t="s">
        <v>835</v>
      </c>
      <c r="F191" s="117" t="s">
        <v>231</v>
      </c>
      <c r="G191" s="90" t="s">
        <v>54</v>
      </c>
      <c r="H191" s="90"/>
      <c r="I191" s="90" t="s">
        <v>53</v>
      </c>
    </row>
    <row r="192" spans="1:9" s="110" customFormat="1" ht="51">
      <c r="A192" s="115" t="s">
        <v>167</v>
      </c>
      <c r="B192" s="116" t="s">
        <v>153</v>
      </c>
      <c r="C192" s="115" t="s">
        <v>152</v>
      </c>
      <c r="D192" s="116" t="s">
        <v>226</v>
      </c>
      <c r="E192" s="117" t="s">
        <v>331</v>
      </c>
      <c r="F192" s="117" t="s">
        <v>231</v>
      </c>
      <c r="G192" s="90" t="s">
        <v>54</v>
      </c>
      <c r="H192" s="90"/>
      <c r="I192" s="90" t="s">
        <v>53</v>
      </c>
    </row>
    <row r="193" spans="1:9" s="110" customFormat="1" ht="102">
      <c r="A193" s="115" t="s">
        <v>167</v>
      </c>
      <c r="B193" s="116" t="s">
        <v>153</v>
      </c>
      <c r="C193" s="115" t="s">
        <v>152</v>
      </c>
      <c r="D193" s="116" t="s">
        <v>226</v>
      </c>
      <c r="E193" s="117" t="s">
        <v>332</v>
      </c>
      <c r="F193" s="117" t="s">
        <v>231</v>
      </c>
      <c r="G193" s="90" t="s">
        <v>55</v>
      </c>
      <c r="H193" s="119" t="s">
        <v>547</v>
      </c>
      <c r="I193" s="90"/>
    </row>
    <row r="194" spans="1:9" s="110" customFormat="1" ht="102">
      <c r="A194" s="115" t="s">
        <v>167</v>
      </c>
      <c r="B194" s="116" t="s">
        <v>153</v>
      </c>
      <c r="C194" s="115" t="s">
        <v>152</v>
      </c>
      <c r="D194" s="116" t="s">
        <v>226</v>
      </c>
      <c r="E194" s="117" t="s">
        <v>333</v>
      </c>
      <c r="F194" s="117" t="s">
        <v>231</v>
      </c>
      <c r="G194" s="90" t="s">
        <v>55</v>
      </c>
      <c r="H194" s="90" t="s">
        <v>547</v>
      </c>
      <c r="I194" s="90"/>
    </row>
    <row r="195" spans="1:9" s="110" customFormat="1" ht="102">
      <c r="A195" s="115" t="s">
        <v>167</v>
      </c>
      <c r="B195" s="116" t="s">
        <v>153</v>
      </c>
      <c r="C195" s="115" t="s">
        <v>152</v>
      </c>
      <c r="D195" s="116" t="s">
        <v>226</v>
      </c>
      <c r="E195" s="117" t="s">
        <v>334</v>
      </c>
      <c r="F195" s="117" t="s">
        <v>231</v>
      </c>
      <c r="G195" s="90" t="s">
        <v>55</v>
      </c>
      <c r="H195" s="90" t="s">
        <v>547</v>
      </c>
      <c r="I195" s="90"/>
    </row>
    <row r="196" spans="1:9" s="110" customFormat="1" ht="89.25">
      <c r="A196" s="115" t="s">
        <v>167</v>
      </c>
      <c r="B196" s="116" t="s">
        <v>153</v>
      </c>
      <c r="C196" s="115" t="s">
        <v>152</v>
      </c>
      <c r="D196" s="116" t="s">
        <v>226</v>
      </c>
      <c r="E196" s="117" t="s">
        <v>834</v>
      </c>
      <c r="F196" s="117" t="s">
        <v>234</v>
      </c>
      <c r="G196" s="90" t="s">
        <v>54</v>
      </c>
      <c r="H196" s="90"/>
      <c r="I196" s="90" t="s">
        <v>53</v>
      </c>
    </row>
    <row r="197" spans="1:9" s="110" customFormat="1" ht="63.75">
      <c r="A197" s="115" t="s">
        <v>167</v>
      </c>
      <c r="B197" s="116" t="s">
        <v>153</v>
      </c>
      <c r="C197" s="115" t="s">
        <v>152</v>
      </c>
      <c r="D197" s="116" t="s">
        <v>226</v>
      </c>
      <c r="E197" s="117" t="s">
        <v>335</v>
      </c>
      <c r="F197" s="117" t="s">
        <v>234</v>
      </c>
      <c r="G197" s="90" t="s">
        <v>55</v>
      </c>
      <c r="H197" s="90" t="s">
        <v>548</v>
      </c>
      <c r="I197" s="90"/>
    </row>
    <row r="198" spans="1:9" s="110" customFormat="1" ht="51">
      <c r="A198" s="115" t="s">
        <v>167</v>
      </c>
      <c r="B198" s="116" t="s">
        <v>153</v>
      </c>
      <c r="C198" s="115" t="s">
        <v>152</v>
      </c>
      <c r="D198" s="116" t="s">
        <v>226</v>
      </c>
      <c r="E198" s="117" t="s">
        <v>336</v>
      </c>
      <c r="F198" s="117" t="s">
        <v>234</v>
      </c>
      <c r="G198" s="90" t="s">
        <v>54</v>
      </c>
      <c r="H198" s="90"/>
      <c r="I198" s="90" t="s">
        <v>53</v>
      </c>
    </row>
    <row r="199" spans="1:9" s="110" customFormat="1" ht="102">
      <c r="A199" s="115" t="s">
        <v>167</v>
      </c>
      <c r="B199" s="116" t="s">
        <v>153</v>
      </c>
      <c r="C199" s="115" t="s">
        <v>152</v>
      </c>
      <c r="D199" s="116" t="s">
        <v>226</v>
      </c>
      <c r="E199" s="117" t="s">
        <v>337</v>
      </c>
      <c r="F199" s="117" t="s">
        <v>234</v>
      </c>
      <c r="G199" s="90" t="s">
        <v>55</v>
      </c>
      <c r="H199" s="90" t="s">
        <v>547</v>
      </c>
      <c r="I199" s="90"/>
    </row>
    <row r="200" spans="1:9" s="110" customFormat="1" ht="153">
      <c r="A200" s="115" t="s">
        <v>167</v>
      </c>
      <c r="B200" s="116" t="s">
        <v>153</v>
      </c>
      <c r="C200" s="115" t="s">
        <v>152</v>
      </c>
      <c r="D200" s="116" t="s">
        <v>226</v>
      </c>
      <c r="E200" s="117" t="s">
        <v>338</v>
      </c>
      <c r="F200" s="117" t="s">
        <v>234</v>
      </c>
      <c r="G200" s="90" t="s">
        <v>55</v>
      </c>
      <c r="H200" s="90" t="s">
        <v>550</v>
      </c>
      <c r="I200" s="90"/>
    </row>
    <row r="201" spans="1:9" s="110" customFormat="1" ht="76.5">
      <c r="A201" s="115" t="s">
        <v>167</v>
      </c>
      <c r="B201" s="116" t="s">
        <v>153</v>
      </c>
      <c r="C201" s="115" t="s">
        <v>152</v>
      </c>
      <c r="D201" s="116" t="s">
        <v>226</v>
      </c>
      <c r="E201" s="117" t="s">
        <v>339</v>
      </c>
      <c r="F201" s="117" t="s">
        <v>234</v>
      </c>
      <c r="G201" s="90" t="s">
        <v>54</v>
      </c>
      <c r="H201" s="90"/>
      <c r="I201" s="90" t="s">
        <v>53</v>
      </c>
    </row>
    <row r="202" spans="1:9" s="110" customFormat="1" ht="76.5">
      <c r="A202" s="115" t="s">
        <v>167</v>
      </c>
      <c r="B202" s="116" t="s">
        <v>153</v>
      </c>
      <c r="C202" s="115" t="s">
        <v>152</v>
      </c>
      <c r="D202" s="116" t="s">
        <v>226</v>
      </c>
      <c r="E202" s="117" t="s">
        <v>340</v>
      </c>
      <c r="F202" s="117" t="s">
        <v>234</v>
      </c>
      <c r="G202" s="90" t="s">
        <v>54</v>
      </c>
      <c r="H202" s="90"/>
      <c r="I202" s="90" t="s">
        <v>53</v>
      </c>
    </row>
    <row r="203" spans="1:9" s="110" customFormat="1" ht="51">
      <c r="A203" s="115" t="s">
        <v>167</v>
      </c>
      <c r="B203" s="116" t="s">
        <v>153</v>
      </c>
      <c r="C203" s="115" t="s">
        <v>152</v>
      </c>
      <c r="D203" s="116" t="s">
        <v>226</v>
      </c>
      <c r="E203" s="117" t="s">
        <v>341</v>
      </c>
      <c r="F203" s="117" t="s">
        <v>234</v>
      </c>
      <c r="G203" s="90" t="s">
        <v>54</v>
      </c>
      <c r="H203" s="90"/>
      <c r="I203" s="90" t="s">
        <v>53</v>
      </c>
    </row>
    <row r="204" spans="1:9" s="110" customFormat="1" ht="51">
      <c r="A204" s="115" t="s">
        <v>167</v>
      </c>
      <c r="B204" s="116" t="s">
        <v>153</v>
      </c>
      <c r="C204" s="115" t="s">
        <v>152</v>
      </c>
      <c r="D204" s="116" t="s">
        <v>226</v>
      </c>
      <c r="E204" s="117" t="s">
        <v>342</v>
      </c>
      <c r="F204" s="117" t="s">
        <v>12</v>
      </c>
      <c r="G204" s="90" t="s">
        <v>54</v>
      </c>
      <c r="H204" s="90"/>
      <c r="I204" s="90"/>
    </row>
    <row r="205" spans="1:9" s="110" customFormat="1" ht="76.5">
      <c r="A205" s="115" t="s">
        <v>167</v>
      </c>
      <c r="B205" s="116" t="s">
        <v>155</v>
      </c>
      <c r="C205" s="115" t="s">
        <v>154</v>
      </c>
      <c r="D205" s="116" t="s">
        <v>226</v>
      </c>
      <c r="E205" s="117" t="s">
        <v>343</v>
      </c>
      <c r="F205" s="117" t="s">
        <v>231</v>
      </c>
      <c r="G205" s="90" t="s">
        <v>54</v>
      </c>
      <c r="H205" s="90"/>
      <c r="I205" s="90" t="s">
        <v>53</v>
      </c>
    </row>
    <row r="206" spans="1:9" s="110" customFormat="1" ht="102">
      <c r="A206" s="115" t="s">
        <v>167</v>
      </c>
      <c r="B206" s="116" t="s">
        <v>155</v>
      </c>
      <c r="C206" s="115" t="s">
        <v>154</v>
      </c>
      <c r="D206" s="116" t="s">
        <v>226</v>
      </c>
      <c r="E206" s="117" t="s">
        <v>344</v>
      </c>
      <c r="F206" s="117" t="s">
        <v>231</v>
      </c>
      <c r="G206" s="90" t="s">
        <v>54</v>
      </c>
      <c r="H206" s="90"/>
      <c r="I206" s="90" t="s">
        <v>53</v>
      </c>
    </row>
    <row r="207" spans="1:9" s="110" customFormat="1" ht="165.75">
      <c r="A207" s="115" t="s">
        <v>167</v>
      </c>
      <c r="B207" s="116" t="s">
        <v>155</v>
      </c>
      <c r="C207" s="115" t="s">
        <v>154</v>
      </c>
      <c r="D207" s="116" t="s">
        <v>226</v>
      </c>
      <c r="E207" s="117" t="s">
        <v>345</v>
      </c>
      <c r="F207" s="117" t="s">
        <v>231</v>
      </c>
      <c r="G207" s="90" t="s">
        <v>55</v>
      </c>
      <c r="H207" s="90" t="s">
        <v>549</v>
      </c>
      <c r="I207" s="90"/>
    </row>
    <row r="208" spans="1:9" s="110" customFormat="1" ht="51">
      <c r="A208" s="115" t="s">
        <v>167</v>
      </c>
      <c r="B208" s="116" t="s">
        <v>155</v>
      </c>
      <c r="C208" s="115" t="s">
        <v>154</v>
      </c>
      <c r="D208" s="116" t="s">
        <v>226</v>
      </c>
      <c r="E208" s="117" t="s">
        <v>841</v>
      </c>
      <c r="F208" s="117" t="s">
        <v>231</v>
      </c>
      <c r="G208" s="90" t="s">
        <v>54</v>
      </c>
      <c r="H208" s="90"/>
      <c r="I208" s="90" t="s">
        <v>53</v>
      </c>
    </row>
    <row r="209" spans="1:9" s="110" customFormat="1" ht="76.5">
      <c r="A209" s="115" t="s">
        <v>167</v>
      </c>
      <c r="B209" s="116" t="s">
        <v>155</v>
      </c>
      <c r="C209" s="115" t="s">
        <v>154</v>
      </c>
      <c r="D209" s="116" t="s">
        <v>226</v>
      </c>
      <c r="E209" s="117" t="s">
        <v>839</v>
      </c>
      <c r="F209" s="117" t="s">
        <v>231</v>
      </c>
      <c r="G209" s="90" t="s">
        <v>54</v>
      </c>
      <c r="H209" s="90"/>
      <c r="I209" s="90" t="s">
        <v>53</v>
      </c>
    </row>
    <row r="210" spans="1:9" s="110" customFormat="1" ht="63.75">
      <c r="A210" s="115" t="s">
        <v>167</v>
      </c>
      <c r="B210" s="116" t="s">
        <v>155</v>
      </c>
      <c r="C210" s="115" t="s">
        <v>154</v>
      </c>
      <c r="D210" s="116" t="s">
        <v>226</v>
      </c>
      <c r="E210" s="117" t="s">
        <v>346</v>
      </c>
      <c r="F210" s="117" t="s">
        <v>231</v>
      </c>
      <c r="G210" s="90" t="s">
        <v>54</v>
      </c>
      <c r="H210" s="90"/>
      <c r="I210" s="90" t="s">
        <v>53</v>
      </c>
    </row>
    <row r="211" spans="1:9" s="110" customFormat="1" ht="76.5">
      <c r="A211" s="115" t="s">
        <v>167</v>
      </c>
      <c r="B211" s="116" t="s">
        <v>155</v>
      </c>
      <c r="C211" s="115" t="s">
        <v>154</v>
      </c>
      <c r="D211" s="116" t="s">
        <v>226</v>
      </c>
      <c r="E211" s="117" t="s">
        <v>842</v>
      </c>
      <c r="F211" s="117" t="s">
        <v>231</v>
      </c>
      <c r="G211" s="90" t="s">
        <v>54</v>
      </c>
      <c r="H211" s="90"/>
      <c r="I211" s="90" t="s">
        <v>53</v>
      </c>
    </row>
    <row r="212" spans="1:9" s="110" customFormat="1" ht="51">
      <c r="A212" s="115" t="s">
        <v>167</v>
      </c>
      <c r="B212" s="116" t="s">
        <v>155</v>
      </c>
      <c r="C212" s="115" t="s">
        <v>154</v>
      </c>
      <c r="D212" s="116" t="s">
        <v>226</v>
      </c>
      <c r="E212" s="117" t="s">
        <v>347</v>
      </c>
      <c r="F212" s="117" t="s">
        <v>231</v>
      </c>
      <c r="G212" s="90" t="s">
        <v>55</v>
      </c>
      <c r="H212" s="90" t="s">
        <v>553</v>
      </c>
      <c r="I212" s="90"/>
    </row>
    <row r="213" spans="1:9" s="110" customFormat="1" ht="89.25">
      <c r="A213" s="115" t="s">
        <v>167</v>
      </c>
      <c r="B213" s="116" t="s">
        <v>155</v>
      </c>
      <c r="C213" s="115" t="s">
        <v>154</v>
      </c>
      <c r="D213" s="116" t="s">
        <v>226</v>
      </c>
      <c r="E213" s="117" t="s">
        <v>348</v>
      </c>
      <c r="F213" s="117" t="s">
        <v>231</v>
      </c>
      <c r="G213" s="90" t="s">
        <v>55</v>
      </c>
      <c r="H213" s="90" t="s">
        <v>554</v>
      </c>
      <c r="I213" s="90"/>
    </row>
    <row r="214" spans="1:9" s="110" customFormat="1" ht="63.75">
      <c r="A214" s="115" t="s">
        <v>167</v>
      </c>
      <c r="B214" s="116" t="s">
        <v>155</v>
      </c>
      <c r="C214" s="115" t="s">
        <v>154</v>
      </c>
      <c r="D214" s="116" t="s">
        <v>226</v>
      </c>
      <c r="E214" s="117" t="s">
        <v>843</v>
      </c>
      <c r="F214" s="117" t="s">
        <v>231</v>
      </c>
      <c r="G214" s="90" t="s">
        <v>54</v>
      </c>
      <c r="H214" s="90"/>
      <c r="I214" s="90" t="s">
        <v>53</v>
      </c>
    </row>
    <row r="215" spans="1:9" s="110" customFormat="1" ht="102">
      <c r="A215" s="115" t="s">
        <v>167</v>
      </c>
      <c r="B215" s="116" t="s">
        <v>155</v>
      </c>
      <c r="C215" s="115" t="s">
        <v>154</v>
      </c>
      <c r="D215" s="116" t="s">
        <v>226</v>
      </c>
      <c r="E215" s="117" t="s">
        <v>349</v>
      </c>
      <c r="F215" s="117" t="s">
        <v>231</v>
      </c>
      <c r="G215" s="90" t="s">
        <v>55</v>
      </c>
      <c r="H215" s="90" t="s">
        <v>555</v>
      </c>
      <c r="I215" s="90"/>
    </row>
    <row r="216" spans="1:9" s="110" customFormat="1" ht="51">
      <c r="A216" s="115" t="s">
        <v>167</v>
      </c>
      <c r="B216" s="116" t="s">
        <v>155</v>
      </c>
      <c r="C216" s="115" t="s">
        <v>154</v>
      </c>
      <c r="D216" s="116" t="s">
        <v>226</v>
      </c>
      <c r="E216" s="117" t="s">
        <v>840</v>
      </c>
      <c r="F216" s="117" t="s">
        <v>234</v>
      </c>
      <c r="G216" s="90" t="s">
        <v>54</v>
      </c>
      <c r="H216" s="90"/>
      <c r="I216" s="90" t="s">
        <v>53</v>
      </c>
    </row>
    <row r="217" spans="1:9" s="110" customFormat="1" ht="89.25">
      <c r="A217" s="115" t="s">
        <v>167</v>
      </c>
      <c r="B217" s="116" t="s">
        <v>155</v>
      </c>
      <c r="C217" s="115" t="s">
        <v>154</v>
      </c>
      <c r="D217" s="116" t="s">
        <v>226</v>
      </c>
      <c r="E217" s="117" t="s">
        <v>350</v>
      </c>
      <c r="F217" s="117" t="s">
        <v>234</v>
      </c>
      <c r="G217" s="90" t="s">
        <v>55</v>
      </c>
      <c r="H217" s="90" t="s">
        <v>556</v>
      </c>
      <c r="I217" s="90"/>
    </row>
    <row r="218" spans="1:9" s="110" customFormat="1" ht="51">
      <c r="A218" s="115" t="s">
        <v>167</v>
      </c>
      <c r="B218" s="116" t="s">
        <v>155</v>
      </c>
      <c r="C218" s="115" t="s">
        <v>154</v>
      </c>
      <c r="D218" s="116" t="s">
        <v>226</v>
      </c>
      <c r="E218" s="117" t="s">
        <v>722</v>
      </c>
      <c r="F218" s="117" t="s">
        <v>257</v>
      </c>
      <c r="G218" s="90" t="s">
        <v>55</v>
      </c>
      <c r="H218" s="90" t="s">
        <v>557</v>
      </c>
      <c r="I218" s="90"/>
    </row>
    <row r="219" spans="1:9" s="110" customFormat="1" ht="38.25">
      <c r="A219" s="115" t="s">
        <v>156</v>
      </c>
      <c r="B219" s="116" t="s">
        <v>91</v>
      </c>
      <c r="C219" s="115" t="s">
        <v>90</v>
      </c>
      <c r="D219" s="116" t="s">
        <v>216</v>
      </c>
      <c r="E219" s="117" t="s">
        <v>351</v>
      </c>
      <c r="F219" s="117" t="s">
        <v>231</v>
      </c>
      <c r="G219" s="90" t="s">
        <v>54</v>
      </c>
      <c r="H219" s="90"/>
      <c r="I219" s="90" t="s">
        <v>53</v>
      </c>
    </row>
    <row r="220" spans="1:9" s="110" customFormat="1" ht="51">
      <c r="A220" s="115" t="s">
        <v>156</v>
      </c>
      <c r="B220" s="116" t="s">
        <v>91</v>
      </c>
      <c r="C220" s="115" t="s">
        <v>90</v>
      </c>
      <c r="D220" s="116" t="s">
        <v>216</v>
      </c>
      <c r="E220" s="117" t="s">
        <v>758</v>
      </c>
      <c r="F220" s="117" t="s">
        <v>231</v>
      </c>
      <c r="G220" s="90" t="s">
        <v>54</v>
      </c>
      <c r="H220" s="90"/>
      <c r="I220" s="90" t="s">
        <v>53</v>
      </c>
    </row>
    <row r="221" spans="1:9" s="110" customFormat="1" ht="38.25">
      <c r="A221" s="115" t="s">
        <v>156</v>
      </c>
      <c r="B221" s="116" t="s">
        <v>91</v>
      </c>
      <c r="C221" s="115" t="s">
        <v>90</v>
      </c>
      <c r="D221" s="116" t="s">
        <v>216</v>
      </c>
      <c r="E221" s="117" t="s">
        <v>759</v>
      </c>
      <c r="F221" s="117" t="s">
        <v>234</v>
      </c>
      <c r="G221" s="90" t="s">
        <v>54</v>
      </c>
      <c r="H221" s="90"/>
      <c r="I221" s="90" t="s">
        <v>53</v>
      </c>
    </row>
    <row r="222" spans="1:9" s="110" customFormat="1" ht="76.5">
      <c r="A222" s="115" t="s">
        <v>160</v>
      </c>
      <c r="B222" s="116" t="s">
        <v>113</v>
      </c>
      <c r="C222" s="115" t="s">
        <v>112</v>
      </c>
      <c r="D222" s="116" t="s">
        <v>216</v>
      </c>
      <c r="E222" s="117" t="s">
        <v>352</v>
      </c>
      <c r="F222" s="117" t="s">
        <v>231</v>
      </c>
      <c r="G222" s="90" t="s">
        <v>55</v>
      </c>
      <c r="H222" s="90" t="s">
        <v>558</v>
      </c>
      <c r="I222" s="90"/>
    </row>
    <row r="223" spans="1:9" s="110" customFormat="1" ht="51">
      <c r="A223" s="115" t="s">
        <v>160</v>
      </c>
      <c r="B223" s="116" t="s">
        <v>113</v>
      </c>
      <c r="C223" s="115" t="s">
        <v>112</v>
      </c>
      <c r="D223" s="116" t="s">
        <v>216</v>
      </c>
      <c r="E223" s="117" t="s">
        <v>723</v>
      </c>
      <c r="F223" s="117" t="s">
        <v>231</v>
      </c>
      <c r="G223" s="90" t="s">
        <v>54</v>
      </c>
      <c r="H223" s="90"/>
      <c r="I223" s="90" t="s">
        <v>53</v>
      </c>
    </row>
    <row r="224" spans="1:9" s="110" customFormat="1" ht="51">
      <c r="A224" s="115" t="s">
        <v>160</v>
      </c>
      <c r="B224" s="116" t="s">
        <v>113</v>
      </c>
      <c r="C224" s="115" t="s">
        <v>112</v>
      </c>
      <c r="D224" s="116" t="s">
        <v>216</v>
      </c>
      <c r="E224" s="117" t="s">
        <v>784</v>
      </c>
      <c r="F224" s="117" t="s">
        <v>231</v>
      </c>
      <c r="G224" s="90" t="s">
        <v>54</v>
      </c>
      <c r="H224" s="90"/>
      <c r="I224" s="90"/>
    </row>
    <row r="225" spans="1:9" s="110" customFormat="1" ht="51">
      <c r="A225" s="115" t="s">
        <v>160</v>
      </c>
      <c r="B225" s="116" t="s">
        <v>113</v>
      </c>
      <c r="C225" s="115" t="s">
        <v>112</v>
      </c>
      <c r="D225" s="116" t="s">
        <v>216</v>
      </c>
      <c r="E225" s="117" t="s">
        <v>353</v>
      </c>
      <c r="F225" s="117" t="s">
        <v>231</v>
      </c>
      <c r="G225" s="90" t="s">
        <v>54</v>
      </c>
      <c r="H225" s="90"/>
      <c r="I225" s="90"/>
    </row>
    <row r="226" spans="1:9" s="110" customFormat="1" ht="51">
      <c r="A226" s="115" t="s">
        <v>160</v>
      </c>
      <c r="B226" s="116" t="s">
        <v>113</v>
      </c>
      <c r="C226" s="115" t="s">
        <v>112</v>
      </c>
      <c r="D226" s="116" t="s">
        <v>216</v>
      </c>
      <c r="E226" s="117" t="s">
        <v>724</v>
      </c>
      <c r="F226" s="117" t="s">
        <v>231</v>
      </c>
      <c r="G226" s="90" t="s">
        <v>54</v>
      </c>
      <c r="H226" s="90"/>
      <c r="I226" s="90"/>
    </row>
    <row r="227" spans="1:9" s="110" customFormat="1" ht="51">
      <c r="A227" s="115" t="s">
        <v>160</v>
      </c>
      <c r="B227" s="116" t="s">
        <v>113</v>
      </c>
      <c r="C227" s="115" t="s">
        <v>112</v>
      </c>
      <c r="D227" s="116" t="s">
        <v>216</v>
      </c>
      <c r="E227" s="117" t="s">
        <v>785</v>
      </c>
      <c r="F227" s="117" t="s">
        <v>231</v>
      </c>
      <c r="G227" s="90" t="s">
        <v>54</v>
      </c>
      <c r="H227" s="90"/>
      <c r="I227" s="90"/>
    </row>
    <row r="228" spans="1:9" s="110" customFormat="1" ht="63.75">
      <c r="A228" s="115" t="s">
        <v>160</v>
      </c>
      <c r="B228" s="116" t="s">
        <v>113</v>
      </c>
      <c r="C228" s="115" t="s">
        <v>112</v>
      </c>
      <c r="D228" s="116" t="s">
        <v>216</v>
      </c>
      <c r="E228" s="117" t="s">
        <v>725</v>
      </c>
      <c r="F228" s="117" t="s">
        <v>231</v>
      </c>
      <c r="G228" s="90" t="s">
        <v>55</v>
      </c>
      <c r="H228" s="90" t="s">
        <v>788</v>
      </c>
      <c r="I228" s="90" t="s">
        <v>53</v>
      </c>
    </row>
    <row r="229" spans="1:9" s="110" customFormat="1" ht="63.75">
      <c r="A229" s="115" t="s">
        <v>160</v>
      </c>
      <c r="B229" s="116" t="s">
        <v>113</v>
      </c>
      <c r="C229" s="115" t="s">
        <v>112</v>
      </c>
      <c r="D229" s="116" t="s">
        <v>216</v>
      </c>
      <c r="E229" s="117" t="s">
        <v>354</v>
      </c>
      <c r="F229" s="117" t="s">
        <v>231</v>
      </c>
      <c r="G229" s="90" t="s">
        <v>54</v>
      </c>
      <c r="H229" s="90"/>
      <c r="I229" s="90"/>
    </row>
    <row r="230" spans="1:9" s="110" customFormat="1" ht="51">
      <c r="A230" s="115" t="s">
        <v>160</v>
      </c>
      <c r="B230" s="116" t="s">
        <v>113</v>
      </c>
      <c r="C230" s="115" t="s">
        <v>112</v>
      </c>
      <c r="D230" s="116" t="s">
        <v>216</v>
      </c>
      <c r="E230" s="117" t="s">
        <v>726</v>
      </c>
      <c r="F230" s="117" t="s">
        <v>231</v>
      </c>
      <c r="G230" s="90" t="s">
        <v>54</v>
      </c>
      <c r="H230" s="90"/>
      <c r="I230" s="90" t="s">
        <v>53</v>
      </c>
    </row>
    <row r="231" spans="1:9" s="110" customFormat="1" ht="51">
      <c r="A231" s="115" t="s">
        <v>160</v>
      </c>
      <c r="B231" s="116" t="s">
        <v>113</v>
      </c>
      <c r="C231" s="115" t="s">
        <v>112</v>
      </c>
      <c r="D231" s="116" t="s">
        <v>216</v>
      </c>
      <c r="E231" s="117" t="s">
        <v>786</v>
      </c>
      <c r="F231" s="117" t="s">
        <v>234</v>
      </c>
      <c r="G231" s="90" t="s">
        <v>54</v>
      </c>
      <c r="H231" s="90"/>
      <c r="I231" s="90" t="s">
        <v>53</v>
      </c>
    </row>
    <row r="232" spans="1:9" s="110" customFormat="1" ht="63.75">
      <c r="A232" s="115" t="s">
        <v>160</v>
      </c>
      <c r="B232" s="116" t="s">
        <v>113</v>
      </c>
      <c r="C232" s="115" t="s">
        <v>112</v>
      </c>
      <c r="D232" s="116" t="s">
        <v>216</v>
      </c>
      <c r="E232" s="117" t="s">
        <v>787</v>
      </c>
      <c r="F232" s="117" t="s">
        <v>234</v>
      </c>
      <c r="G232" s="90" t="s">
        <v>54</v>
      </c>
      <c r="H232" s="90"/>
      <c r="I232" s="90"/>
    </row>
    <row r="233" spans="1:9" s="110" customFormat="1" ht="51">
      <c r="A233" s="115" t="s">
        <v>160</v>
      </c>
      <c r="B233" s="116" t="s">
        <v>113</v>
      </c>
      <c r="C233" s="115" t="s">
        <v>112</v>
      </c>
      <c r="D233" s="116" t="s">
        <v>216</v>
      </c>
      <c r="E233" s="117" t="s">
        <v>727</v>
      </c>
      <c r="F233" s="117" t="s">
        <v>257</v>
      </c>
      <c r="G233" s="90" t="s">
        <v>55</v>
      </c>
      <c r="H233" s="90" t="s">
        <v>559</v>
      </c>
      <c r="I233" s="90"/>
    </row>
    <row r="234" spans="1:9" s="110" customFormat="1" ht="102">
      <c r="A234" s="115" t="s">
        <v>160</v>
      </c>
      <c r="B234" s="116" t="s">
        <v>113</v>
      </c>
      <c r="C234" s="115" t="s">
        <v>112</v>
      </c>
      <c r="D234" s="116" t="s">
        <v>216</v>
      </c>
      <c r="E234" s="117" t="s">
        <v>355</v>
      </c>
      <c r="F234" s="117" t="s">
        <v>257</v>
      </c>
      <c r="G234" s="90" t="s">
        <v>55</v>
      </c>
      <c r="H234" s="90" t="s">
        <v>551</v>
      </c>
      <c r="I234" s="90"/>
    </row>
    <row r="235" spans="1:9" s="110" customFormat="1" ht="51">
      <c r="A235" s="115" t="s">
        <v>160</v>
      </c>
      <c r="B235" s="116" t="s">
        <v>113</v>
      </c>
      <c r="C235" s="115" t="s">
        <v>112</v>
      </c>
      <c r="D235" s="116" t="s">
        <v>216</v>
      </c>
      <c r="E235" s="117" t="s">
        <v>728</v>
      </c>
      <c r="F235" s="117" t="s">
        <v>257</v>
      </c>
      <c r="G235" s="90" t="s">
        <v>54</v>
      </c>
      <c r="H235" s="90"/>
      <c r="I235" s="90"/>
    </row>
    <row r="236" spans="1:9" s="110" customFormat="1" ht="89.25">
      <c r="A236" s="115" t="s">
        <v>160</v>
      </c>
      <c r="B236" s="116" t="s">
        <v>119</v>
      </c>
      <c r="C236" s="115" t="s">
        <v>118</v>
      </c>
      <c r="D236" s="116" t="s">
        <v>216</v>
      </c>
      <c r="E236" s="117" t="s">
        <v>764</v>
      </c>
      <c r="F236" s="117" t="s">
        <v>231</v>
      </c>
      <c r="G236" s="90" t="s">
        <v>54</v>
      </c>
      <c r="H236" s="90"/>
      <c r="I236" s="90" t="s">
        <v>53</v>
      </c>
    </row>
    <row r="237" spans="1:9" s="110" customFormat="1" ht="51">
      <c r="A237" s="115" t="s">
        <v>160</v>
      </c>
      <c r="B237" s="116" t="s">
        <v>119</v>
      </c>
      <c r="C237" s="115" t="s">
        <v>118</v>
      </c>
      <c r="D237" s="116" t="s">
        <v>216</v>
      </c>
      <c r="E237" s="117" t="s">
        <v>356</v>
      </c>
      <c r="F237" s="117" t="s">
        <v>231</v>
      </c>
      <c r="G237" s="90" t="s">
        <v>54</v>
      </c>
      <c r="H237" s="90"/>
      <c r="I237" s="90" t="s">
        <v>53</v>
      </c>
    </row>
    <row r="238" spans="1:9" s="110" customFormat="1" ht="127.5">
      <c r="A238" s="115" t="s">
        <v>160</v>
      </c>
      <c r="B238" s="116" t="s">
        <v>119</v>
      </c>
      <c r="C238" s="115" t="s">
        <v>118</v>
      </c>
      <c r="D238" s="116" t="s">
        <v>216</v>
      </c>
      <c r="E238" s="117" t="s">
        <v>765</v>
      </c>
      <c r="F238" s="117" t="s">
        <v>231</v>
      </c>
      <c r="G238" s="90" t="s">
        <v>54</v>
      </c>
      <c r="H238" s="90"/>
      <c r="I238" s="90" t="s">
        <v>53</v>
      </c>
    </row>
    <row r="239" spans="1:9" s="110" customFormat="1" ht="63.75">
      <c r="A239" s="115" t="s">
        <v>160</v>
      </c>
      <c r="B239" s="116" t="s">
        <v>119</v>
      </c>
      <c r="C239" s="115" t="s">
        <v>118</v>
      </c>
      <c r="D239" s="116" t="s">
        <v>216</v>
      </c>
      <c r="E239" s="117" t="s">
        <v>766</v>
      </c>
      <c r="F239" s="117" t="s">
        <v>231</v>
      </c>
      <c r="G239" s="90" t="s">
        <v>54</v>
      </c>
      <c r="H239" s="90"/>
      <c r="I239" s="90" t="s">
        <v>53</v>
      </c>
    </row>
    <row r="240" spans="1:9" s="110" customFormat="1" ht="63.75">
      <c r="A240" s="115" t="s">
        <v>160</v>
      </c>
      <c r="B240" s="116" t="s">
        <v>119</v>
      </c>
      <c r="C240" s="115" t="s">
        <v>118</v>
      </c>
      <c r="D240" s="116" t="s">
        <v>216</v>
      </c>
      <c r="E240" s="117" t="s">
        <v>357</v>
      </c>
      <c r="F240" s="117" t="s">
        <v>231</v>
      </c>
      <c r="G240" s="90" t="s">
        <v>54</v>
      </c>
      <c r="H240" s="90"/>
      <c r="I240" s="90" t="s">
        <v>53</v>
      </c>
    </row>
    <row r="241" spans="1:9" s="110" customFormat="1" ht="76.5">
      <c r="A241" s="115" t="s">
        <v>160</v>
      </c>
      <c r="B241" s="116" t="s">
        <v>119</v>
      </c>
      <c r="C241" s="115" t="s">
        <v>118</v>
      </c>
      <c r="D241" s="116" t="s">
        <v>216</v>
      </c>
      <c r="E241" s="117" t="s">
        <v>769</v>
      </c>
      <c r="F241" s="117" t="s">
        <v>231</v>
      </c>
      <c r="G241" s="90" t="s">
        <v>54</v>
      </c>
      <c r="H241" s="90"/>
      <c r="I241" s="90"/>
    </row>
    <row r="242" spans="1:9" s="110" customFormat="1" ht="51">
      <c r="A242" s="115" t="s">
        <v>160</v>
      </c>
      <c r="B242" s="116" t="s">
        <v>119</v>
      </c>
      <c r="C242" s="115" t="s">
        <v>118</v>
      </c>
      <c r="D242" s="116" t="s">
        <v>216</v>
      </c>
      <c r="E242" s="117" t="s">
        <v>729</v>
      </c>
      <c r="F242" s="117" t="s">
        <v>231</v>
      </c>
      <c r="G242" s="90" t="s">
        <v>54</v>
      </c>
      <c r="H242" s="90"/>
      <c r="I242" s="90" t="s">
        <v>53</v>
      </c>
    </row>
    <row r="243" spans="1:9" s="110" customFormat="1" ht="76.5">
      <c r="A243" s="115" t="s">
        <v>160</v>
      </c>
      <c r="B243" s="116" t="s">
        <v>119</v>
      </c>
      <c r="C243" s="115" t="s">
        <v>118</v>
      </c>
      <c r="D243" s="116" t="s">
        <v>216</v>
      </c>
      <c r="E243" s="117" t="s">
        <v>770</v>
      </c>
      <c r="F243" s="117" t="s">
        <v>231</v>
      </c>
      <c r="G243" s="90" t="s">
        <v>54</v>
      </c>
      <c r="H243" s="90"/>
      <c r="I243" s="90" t="s">
        <v>53</v>
      </c>
    </row>
    <row r="244" spans="1:9" s="110" customFormat="1" ht="63.75">
      <c r="A244" s="115" t="s">
        <v>160</v>
      </c>
      <c r="B244" s="116" t="s">
        <v>119</v>
      </c>
      <c r="C244" s="115" t="s">
        <v>118</v>
      </c>
      <c r="D244" s="116" t="s">
        <v>216</v>
      </c>
      <c r="E244" s="117" t="s">
        <v>358</v>
      </c>
      <c r="F244" s="117" t="s">
        <v>234</v>
      </c>
      <c r="G244" s="90" t="s">
        <v>54</v>
      </c>
      <c r="H244" s="90"/>
      <c r="I244" s="90"/>
    </row>
    <row r="245" spans="1:9" s="110" customFormat="1" ht="140.25">
      <c r="A245" s="115" t="s">
        <v>160</v>
      </c>
      <c r="B245" s="116" t="s">
        <v>119</v>
      </c>
      <c r="C245" s="115" t="s">
        <v>118</v>
      </c>
      <c r="D245" s="116" t="s">
        <v>216</v>
      </c>
      <c r="E245" s="117" t="s">
        <v>768</v>
      </c>
      <c r="F245" s="117" t="s">
        <v>234</v>
      </c>
      <c r="G245" s="90" t="s">
        <v>54</v>
      </c>
      <c r="H245" s="90"/>
      <c r="I245" s="90" t="s">
        <v>53</v>
      </c>
    </row>
    <row r="246" spans="1:9" s="110" customFormat="1" ht="63.75">
      <c r="A246" s="115" t="s">
        <v>160</v>
      </c>
      <c r="B246" s="116" t="s">
        <v>119</v>
      </c>
      <c r="C246" s="115" t="s">
        <v>118</v>
      </c>
      <c r="D246" s="116" t="s">
        <v>216</v>
      </c>
      <c r="E246" s="117" t="s">
        <v>767</v>
      </c>
      <c r="F246" s="117" t="s">
        <v>257</v>
      </c>
      <c r="G246" s="90" t="s">
        <v>54</v>
      </c>
      <c r="H246" s="90"/>
      <c r="I246" s="90"/>
    </row>
    <row r="247" spans="1:9" s="110" customFormat="1" ht="76.5">
      <c r="A247" s="115" t="s">
        <v>163</v>
      </c>
      <c r="B247" s="116" t="s">
        <v>135</v>
      </c>
      <c r="C247" s="115" t="s">
        <v>134</v>
      </c>
      <c r="D247" s="116" t="s">
        <v>220</v>
      </c>
      <c r="E247" s="117" t="s">
        <v>799</v>
      </c>
      <c r="F247" s="117" t="s">
        <v>231</v>
      </c>
      <c r="G247" s="90" t="s">
        <v>54</v>
      </c>
      <c r="H247" s="90"/>
      <c r="I247" s="90" t="s">
        <v>53</v>
      </c>
    </row>
    <row r="248" spans="1:9" s="110" customFormat="1" ht="51">
      <c r="A248" s="115" t="s">
        <v>163</v>
      </c>
      <c r="B248" s="116" t="s">
        <v>135</v>
      </c>
      <c r="C248" s="115" t="s">
        <v>134</v>
      </c>
      <c r="D248" s="116" t="s">
        <v>220</v>
      </c>
      <c r="E248" s="117" t="s">
        <v>800</v>
      </c>
      <c r="F248" s="117" t="s">
        <v>234</v>
      </c>
      <c r="G248" s="90" t="s">
        <v>54</v>
      </c>
      <c r="H248" s="90"/>
      <c r="I248" s="90"/>
    </row>
    <row r="249" spans="1:9" s="110" customFormat="1" ht="51">
      <c r="A249" s="115" t="s">
        <v>163</v>
      </c>
      <c r="B249" s="116" t="s">
        <v>135</v>
      </c>
      <c r="C249" s="115" t="s">
        <v>134</v>
      </c>
      <c r="D249" s="116" t="s">
        <v>220</v>
      </c>
      <c r="E249" s="117" t="s">
        <v>359</v>
      </c>
      <c r="F249" s="117" t="s">
        <v>234</v>
      </c>
      <c r="G249" s="90" t="s">
        <v>54</v>
      </c>
      <c r="H249" s="90"/>
      <c r="I249" s="90"/>
    </row>
    <row r="250" spans="1:9" s="110" customFormat="1" ht="76.5">
      <c r="A250" s="115" t="s">
        <v>163</v>
      </c>
      <c r="B250" s="116" t="s">
        <v>139</v>
      </c>
      <c r="C250" s="115" t="s">
        <v>138</v>
      </c>
      <c r="D250" s="116" t="s">
        <v>220</v>
      </c>
      <c r="E250" s="117" t="s">
        <v>801</v>
      </c>
      <c r="F250" s="117" t="s">
        <v>231</v>
      </c>
      <c r="G250" s="90" t="s">
        <v>54</v>
      </c>
      <c r="H250" s="90"/>
      <c r="I250" s="90" t="s">
        <v>53</v>
      </c>
    </row>
    <row r="251" spans="1:9" s="110" customFormat="1" ht="25.5">
      <c r="A251" s="115" t="s">
        <v>163</v>
      </c>
      <c r="B251" s="116" t="s">
        <v>139</v>
      </c>
      <c r="C251" s="115" t="s">
        <v>138</v>
      </c>
      <c r="D251" s="116" t="s">
        <v>220</v>
      </c>
      <c r="E251" s="117" t="s">
        <v>730</v>
      </c>
      <c r="F251" s="117" t="s">
        <v>231</v>
      </c>
      <c r="G251" s="90" t="s">
        <v>54</v>
      </c>
      <c r="H251" s="90"/>
      <c r="I251" s="90" t="s">
        <v>53</v>
      </c>
    </row>
    <row r="252" spans="1:9" s="110" customFormat="1" ht="25.5">
      <c r="A252" s="115" t="s">
        <v>163</v>
      </c>
      <c r="B252" s="116" t="s">
        <v>139</v>
      </c>
      <c r="C252" s="115" t="s">
        <v>138</v>
      </c>
      <c r="D252" s="116" t="s">
        <v>220</v>
      </c>
      <c r="E252" s="117" t="s">
        <v>731</v>
      </c>
      <c r="F252" s="117" t="s">
        <v>234</v>
      </c>
      <c r="G252" s="90" t="s">
        <v>54</v>
      </c>
      <c r="H252" s="90"/>
      <c r="I252" s="90" t="s">
        <v>53</v>
      </c>
    </row>
    <row r="253" spans="1:9" s="110" customFormat="1" ht="63.75">
      <c r="A253" s="115" t="s">
        <v>162</v>
      </c>
      <c r="B253" s="116" t="s">
        <v>129</v>
      </c>
      <c r="C253" s="115" t="s">
        <v>128</v>
      </c>
      <c r="D253" s="116" t="s">
        <v>360</v>
      </c>
      <c r="E253" s="117" t="s">
        <v>732</v>
      </c>
      <c r="F253" s="117" t="s">
        <v>231</v>
      </c>
      <c r="G253" s="90" t="s">
        <v>55</v>
      </c>
      <c r="H253" s="90" t="s">
        <v>862</v>
      </c>
      <c r="I253" s="90"/>
    </row>
    <row r="254" spans="1:9" s="110" customFormat="1" ht="63.75">
      <c r="A254" s="115" t="s">
        <v>162</v>
      </c>
      <c r="B254" s="116" t="s">
        <v>129</v>
      </c>
      <c r="C254" s="115" t="s">
        <v>128</v>
      </c>
      <c r="D254" s="116" t="s">
        <v>360</v>
      </c>
      <c r="E254" s="117" t="s">
        <v>733</v>
      </c>
      <c r="F254" s="117" t="s">
        <v>231</v>
      </c>
      <c r="G254" s="90" t="s">
        <v>55</v>
      </c>
      <c r="H254" s="90" t="s">
        <v>560</v>
      </c>
      <c r="I254" s="90"/>
    </row>
    <row r="255" spans="1:9" s="110" customFormat="1" ht="63.75">
      <c r="A255" s="115" t="s">
        <v>162</v>
      </c>
      <c r="B255" s="116" t="s">
        <v>129</v>
      </c>
      <c r="C255" s="115" t="s">
        <v>128</v>
      </c>
      <c r="D255" s="116" t="s">
        <v>360</v>
      </c>
      <c r="E255" s="117" t="s">
        <v>361</v>
      </c>
      <c r="F255" s="117" t="s">
        <v>234</v>
      </c>
      <c r="G255" s="90" t="s">
        <v>55</v>
      </c>
      <c r="H255" s="90" t="s">
        <v>863</v>
      </c>
      <c r="I255" s="90"/>
    </row>
    <row r="256" spans="1:9" s="110" customFormat="1" ht="76.5">
      <c r="A256" s="115" t="s">
        <v>162</v>
      </c>
      <c r="B256" s="116" t="s">
        <v>129</v>
      </c>
      <c r="C256" s="115" t="s">
        <v>128</v>
      </c>
      <c r="D256" s="116" t="s">
        <v>360</v>
      </c>
      <c r="E256" s="117" t="s">
        <v>362</v>
      </c>
      <c r="F256" s="117" t="s">
        <v>234</v>
      </c>
      <c r="G256" s="90" t="s">
        <v>55</v>
      </c>
      <c r="H256" s="90" t="s">
        <v>561</v>
      </c>
      <c r="I256" s="90"/>
    </row>
    <row r="257" spans="1:9" s="110" customFormat="1" ht="63.75">
      <c r="A257" s="115" t="s">
        <v>162</v>
      </c>
      <c r="B257" s="116" t="s">
        <v>129</v>
      </c>
      <c r="C257" s="115" t="s">
        <v>128</v>
      </c>
      <c r="D257" s="116" t="s">
        <v>360</v>
      </c>
      <c r="E257" s="117" t="s">
        <v>363</v>
      </c>
      <c r="F257" s="117" t="s">
        <v>234</v>
      </c>
      <c r="G257" s="90" t="s">
        <v>55</v>
      </c>
      <c r="H257" s="90" t="s">
        <v>562</v>
      </c>
      <c r="I257" s="90"/>
    </row>
    <row r="258" spans="1:9" s="110" customFormat="1" ht="63.75">
      <c r="A258" s="115" t="s">
        <v>162</v>
      </c>
      <c r="B258" s="116" t="s">
        <v>129</v>
      </c>
      <c r="C258" s="115" t="s">
        <v>128</v>
      </c>
      <c r="D258" s="116" t="s">
        <v>360</v>
      </c>
      <c r="E258" s="117" t="s">
        <v>734</v>
      </c>
      <c r="F258" s="117" t="s">
        <v>234</v>
      </c>
      <c r="G258" s="90" t="s">
        <v>55</v>
      </c>
      <c r="H258" s="90" t="s">
        <v>864</v>
      </c>
      <c r="I258" s="90"/>
    </row>
    <row r="259" spans="1:9" s="110" customFormat="1" ht="76.5">
      <c r="A259" s="115" t="s">
        <v>162</v>
      </c>
      <c r="B259" s="116" t="s">
        <v>129</v>
      </c>
      <c r="C259" s="115" t="s">
        <v>128</v>
      </c>
      <c r="D259" s="116" t="s">
        <v>360</v>
      </c>
      <c r="E259" s="117" t="s">
        <v>735</v>
      </c>
      <c r="F259" s="117" t="s">
        <v>234</v>
      </c>
      <c r="G259" s="90" t="s">
        <v>55</v>
      </c>
      <c r="H259" s="90" t="s">
        <v>563</v>
      </c>
      <c r="I259" s="90"/>
    </row>
    <row r="260" spans="1:9" s="110" customFormat="1" ht="76.5">
      <c r="A260" s="115" t="s">
        <v>162</v>
      </c>
      <c r="B260" s="116" t="s">
        <v>129</v>
      </c>
      <c r="C260" s="115" t="s">
        <v>128</v>
      </c>
      <c r="D260" s="116" t="s">
        <v>360</v>
      </c>
      <c r="E260" s="117" t="s">
        <v>364</v>
      </c>
      <c r="F260" s="117" t="s">
        <v>234</v>
      </c>
      <c r="G260" s="90" t="s">
        <v>55</v>
      </c>
      <c r="H260" s="90" t="s">
        <v>564</v>
      </c>
      <c r="I260" s="90"/>
    </row>
    <row r="261" spans="1:9" s="110" customFormat="1" ht="76.5">
      <c r="A261" s="115" t="s">
        <v>162</v>
      </c>
      <c r="B261" s="116" t="s">
        <v>131</v>
      </c>
      <c r="C261" s="115" t="s">
        <v>130</v>
      </c>
      <c r="D261" s="116" t="s">
        <v>360</v>
      </c>
      <c r="E261" s="117" t="s">
        <v>365</v>
      </c>
      <c r="F261" s="117" t="s">
        <v>231</v>
      </c>
      <c r="G261" s="90" t="s">
        <v>55</v>
      </c>
      <c r="H261" s="90" t="s">
        <v>565</v>
      </c>
      <c r="I261" s="90"/>
    </row>
    <row r="262" spans="1:9" s="110" customFormat="1" ht="76.5">
      <c r="A262" s="115" t="s">
        <v>162</v>
      </c>
      <c r="B262" s="116" t="s">
        <v>131</v>
      </c>
      <c r="C262" s="115" t="s">
        <v>130</v>
      </c>
      <c r="D262" s="116" t="s">
        <v>360</v>
      </c>
      <c r="E262" s="117" t="s">
        <v>736</v>
      </c>
      <c r="F262" s="117" t="s">
        <v>231</v>
      </c>
      <c r="G262" s="90" t="s">
        <v>55</v>
      </c>
      <c r="H262" s="90" t="s">
        <v>587</v>
      </c>
      <c r="I262" s="90"/>
    </row>
    <row r="263" spans="1:9" s="110" customFormat="1" ht="63.75">
      <c r="A263" s="115" t="s">
        <v>162</v>
      </c>
      <c r="B263" s="116" t="s">
        <v>131</v>
      </c>
      <c r="C263" s="115" t="s">
        <v>130</v>
      </c>
      <c r="D263" s="116" t="s">
        <v>360</v>
      </c>
      <c r="E263" s="117" t="s">
        <v>737</v>
      </c>
      <c r="F263" s="117" t="s">
        <v>234</v>
      </c>
      <c r="G263" s="90" t="s">
        <v>55</v>
      </c>
      <c r="H263" s="90" t="s">
        <v>566</v>
      </c>
      <c r="I263" s="90"/>
    </row>
    <row r="264" spans="1:9" s="110" customFormat="1" ht="63.75">
      <c r="A264" s="115" t="s">
        <v>162</v>
      </c>
      <c r="B264" s="116" t="s">
        <v>131</v>
      </c>
      <c r="C264" s="115" t="s">
        <v>130</v>
      </c>
      <c r="D264" s="116" t="s">
        <v>360</v>
      </c>
      <c r="E264" s="117" t="s">
        <v>738</v>
      </c>
      <c r="F264" s="117" t="s">
        <v>234</v>
      </c>
      <c r="G264" s="90" t="s">
        <v>55</v>
      </c>
      <c r="H264" s="90" t="s">
        <v>567</v>
      </c>
      <c r="I264" s="90"/>
    </row>
    <row r="265" spans="1:9" s="110" customFormat="1" ht="25.5">
      <c r="A265" s="115" t="s">
        <v>164</v>
      </c>
      <c r="B265" s="116" t="s">
        <v>143</v>
      </c>
      <c r="C265" s="115" t="s">
        <v>142</v>
      </c>
      <c r="D265" s="116" t="s">
        <v>223</v>
      </c>
      <c r="E265" s="117" t="s">
        <v>366</v>
      </c>
      <c r="F265" s="117" t="s">
        <v>231</v>
      </c>
      <c r="G265" s="90" t="s">
        <v>54</v>
      </c>
      <c r="H265" s="90"/>
      <c r="I265" s="90"/>
    </row>
    <row r="266" spans="1:9" s="110" customFormat="1" ht="25.5">
      <c r="A266" s="115" t="s">
        <v>164</v>
      </c>
      <c r="B266" s="116" t="s">
        <v>143</v>
      </c>
      <c r="C266" s="115" t="s">
        <v>142</v>
      </c>
      <c r="D266" s="116" t="s">
        <v>223</v>
      </c>
      <c r="E266" s="117" t="s">
        <v>367</v>
      </c>
      <c r="F266" s="117" t="s">
        <v>231</v>
      </c>
      <c r="G266" s="90" t="s">
        <v>54</v>
      </c>
      <c r="H266" s="90"/>
      <c r="I266" s="90" t="s">
        <v>53</v>
      </c>
    </row>
    <row r="267" spans="1:9" s="110" customFormat="1" ht="51">
      <c r="A267" s="115" t="s">
        <v>164</v>
      </c>
      <c r="B267" s="116" t="s">
        <v>143</v>
      </c>
      <c r="C267" s="115" t="s">
        <v>142</v>
      </c>
      <c r="D267" s="116" t="s">
        <v>223</v>
      </c>
      <c r="E267" s="117" t="s">
        <v>368</v>
      </c>
      <c r="F267" s="117" t="s">
        <v>231</v>
      </c>
      <c r="G267" s="90" t="s">
        <v>54</v>
      </c>
      <c r="H267" s="90"/>
      <c r="I267" s="90"/>
    </row>
    <row r="268" spans="1:9" s="110" customFormat="1" ht="38.25">
      <c r="A268" s="115" t="s">
        <v>164</v>
      </c>
      <c r="B268" s="116" t="s">
        <v>143</v>
      </c>
      <c r="C268" s="115" t="s">
        <v>142</v>
      </c>
      <c r="D268" s="116" t="s">
        <v>223</v>
      </c>
      <c r="E268" s="117" t="s">
        <v>369</v>
      </c>
      <c r="F268" s="117" t="s">
        <v>231</v>
      </c>
      <c r="G268" s="90" t="s">
        <v>54</v>
      </c>
      <c r="H268" s="90"/>
      <c r="I268" s="90"/>
    </row>
    <row r="269" spans="1:9" s="110" customFormat="1" ht="51">
      <c r="A269" s="115" t="s">
        <v>164</v>
      </c>
      <c r="B269" s="116" t="s">
        <v>143</v>
      </c>
      <c r="C269" s="115" t="s">
        <v>142</v>
      </c>
      <c r="D269" s="116" t="s">
        <v>223</v>
      </c>
      <c r="E269" s="117" t="s">
        <v>370</v>
      </c>
      <c r="F269" s="117" t="s">
        <v>234</v>
      </c>
      <c r="G269" s="90" t="s">
        <v>54</v>
      </c>
      <c r="H269" s="90"/>
      <c r="I269" s="90" t="s">
        <v>53</v>
      </c>
    </row>
    <row r="270" spans="1:9" s="110" customFormat="1" ht="38.25">
      <c r="A270" s="115" t="s">
        <v>164</v>
      </c>
      <c r="B270" s="116" t="s">
        <v>145</v>
      </c>
      <c r="C270" s="115" t="s">
        <v>144</v>
      </c>
      <c r="D270" s="116" t="s">
        <v>223</v>
      </c>
      <c r="E270" s="117" t="s">
        <v>371</v>
      </c>
      <c r="F270" s="117" t="s">
        <v>231</v>
      </c>
      <c r="G270" s="90" t="s">
        <v>54</v>
      </c>
      <c r="H270" s="90"/>
      <c r="I270" s="90" t="s">
        <v>53</v>
      </c>
    </row>
    <row r="271" spans="1:9" s="110" customFormat="1" ht="38.25">
      <c r="A271" s="115" t="s">
        <v>164</v>
      </c>
      <c r="B271" s="116" t="s">
        <v>145</v>
      </c>
      <c r="C271" s="115" t="s">
        <v>144</v>
      </c>
      <c r="D271" s="116" t="s">
        <v>223</v>
      </c>
      <c r="E271" s="117" t="s">
        <v>806</v>
      </c>
      <c r="F271" s="117" t="s">
        <v>231</v>
      </c>
      <c r="G271" s="90" t="s">
        <v>54</v>
      </c>
      <c r="H271" s="90"/>
      <c r="I271" s="90"/>
    </row>
    <row r="272" spans="1:9" s="110" customFormat="1" ht="38.25">
      <c r="A272" s="115" t="s">
        <v>164</v>
      </c>
      <c r="B272" s="116" t="s">
        <v>145</v>
      </c>
      <c r="C272" s="115" t="s">
        <v>144</v>
      </c>
      <c r="D272" s="116" t="s">
        <v>223</v>
      </c>
      <c r="E272" s="117" t="s">
        <v>372</v>
      </c>
      <c r="F272" s="117" t="s">
        <v>231</v>
      </c>
      <c r="G272" s="90" t="s">
        <v>54</v>
      </c>
      <c r="H272" s="90"/>
      <c r="I272" s="90" t="s">
        <v>53</v>
      </c>
    </row>
    <row r="273" spans="1:9" s="110" customFormat="1" ht="38.25">
      <c r="A273" s="115" t="s">
        <v>164</v>
      </c>
      <c r="B273" s="116" t="s">
        <v>145</v>
      </c>
      <c r="C273" s="115" t="s">
        <v>144</v>
      </c>
      <c r="D273" s="116" t="s">
        <v>223</v>
      </c>
      <c r="E273" s="117" t="s">
        <v>373</v>
      </c>
      <c r="F273" s="117" t="s">
        <v>231</v>
      </c>
      <c r="G273" s="90" t="s">
        <v>54</v>
      </c>
      <c r="H273" s="90"/>
      <c r="I273" s="90" t="s">
        <v>53</v>
      </c>
    </row>
    <row r="274" spans="1:9" s="110" customFormat="1" ht="38.25">
      <c r="A274" s="115" t="s">
        <v>164</v>
      </c>
      <c r="B274" s="116" t="s">
        <v>145</v>
      </c>
      <c r="C274" s="115" t="s">
        <v>144</v>
      </c>
      <c r="D274" s="116" t="s">
        <v>223</v>
      </c>
      <c r="E274" s="117" t="s">
        <v>374</v>
      </c>
      <c r="F274" s="117" t="s">
        <v>231</v>
      </c>
      <c r="G274" s="90" t="s">
        <v>54</v>
      </c>
      <c r="H274" s="90"/>
      <c r="I274" s="90"/>
    </row>
    <row r="275" spans="1:9" s="110" customFormat="1" ht="38.25">
      <c r="A275" s="115" t="s">
        <v>164</v>
      </c>
      <c r="B275" s="116" t="s">
        <v>145</v>
      </c>
      <c r="C275" s="115" t="s">
        <v>144</v>
      </c>
      <c r="D275" s="116" t="s">
        <v>223</v>
      </c>
      <c r="E275" s="117" t="s">
        <v>739</v>
      </c>
      <c r="F275" s="117" t="s">
        <v>231</v>
      </c>
      <c r="G275" s="90" t="s">
        <v>54</v>
      </c>
      <c r="H275" s="90"/>
      <c r="I275" s="90" t="s">
        <v>53</v>
      </c>
    </row>
    <row r="276" spans="1:9" s="110" customFormat="1" ht="38.25">
      <c r="A276" s="115" t="s">
        <v>164</v>
      </c>
      <c r="B276" s="116" t="s">
        <v>145</v>
      </c>
      <c r="C276" s="115" t="s">
        <v>144</v>
      </c>
      <c r="D276" s="116" t="s">
        <v>223</v>
      </c>
      <c r="E276" s="117" t="s">
        <v>807</v>
      </c>
      <c r="F276" s="117" t="s">
        <v>231</v>
      </c>
      <c r="G276" s="90" t="s">
        <v>54</v>
      </c>
      <c r="H276" s="90"/>
      <c r="I276" s="90" t="s">
        <v>53</v>
      </c>
    </row>
    <row r="277" spans="1:9" s="110" customFormat="1" ht="38.25">
      <c r="A277" s="115" t="s">
        <v>164</v>
      </c>
      <c r="B277" s="116" t="s">
        <v>145</v>
      </c>
      <c r="C277" s="115" t="s">
        <v>144</v>
      </c>
      <c r="D277" s="116" t="s">
        <v>223</v>
      </c>
      <c r="E277" s="117" t="s">
        <v>808</v>
      </c>
      <c r="F277" s="117" t="s">
        <v>231</v>
      </c>
      <c r="G277" s="90" t="s">
        <v>54</v>
      </c>
      <c r="H277" s="90"/>
      <c r="I277" s="90"/>
    </row>
    <row r="278" spans="1:9" s="110" customFormat="1" ht="38.25">
      <c r="A278" s="115" t="s">
        <v>164</v>
      </c>
      <c r="B278" s="116" t="s">
        <v>145</v>
      </c>
      <c r="C278" s="115" t="s">
        <v>144</v>
      </c>
      <c r="D278" s="116" t="s">
        <v>223</v>
      </c>
      <c r="E278" s="117" t="s">
        <v>375</v>
      </c>
      <c r="F278" s="117" t="s">
        <v>234</v>
      </c>
      <c r="G278" s="90" t="s">
        <v>54</v>
      </c>
      <c r="H278" s="90"/>
      <c r="I278" s="90"/>
    </row>
    <row r="279" spans="1:9" s="110" customFormat="1" ht="25.5">
      <c r="A279" s="115" t="s">
        <v>164</v>
      </c>
      <c r="B279" s="116" t="s">
        <v>147</v>
      </c>
      <c r="C279" s="115" t="s">
        <v>146</v>
      </c>
      <c r="D279" s="116" t="s">
        <v>223</v>
      </c>
      <c r="E279" s="117" t="s">
        <v>740</v>
      </c>
      <c r="F279" s="117" t="s">
        <v>231</v>
      </c>
      <c r="G279" s="90" t="s">
        <v>54</v>
      </c>
      <c r="H279" s="90"/>
      <c r="I279" s="90" t="s">
        <v>53</v>
      </c>
    </row>
    <row r="280" spans="1:9" s="110" customFormat="1" ht="25.5">
      <c r="A280" s="115" t="s">
        <v>164</v>
      </c>
      <c r="B280" s="116" t="s">
        <v>147</v>
      </c>
      <c r="C280" s="115" t="s">
        <v>146</v>
      </c>
      <c r="D280" s="116" t="s">
        <v>223</v>
      </c>
      <c r="E280" s="117" t="s">
        <v>805</v>
      </c>
      <c r="F280" s="117" t="s">
        <v>231</v>
      </c>
      <c r="G280" s="90" t="s">
        <v>54</v>
      </c>
      <c r="H280" s="90"/>
      <c r="I280" s="90" t="s">
        <v>53</v>
      </c>
    </row>
    <row r="281" spans="1:9" s="110" customFormat="1" ht="38.25">
      <c r="A281" s="115" t="s">
        <v>164</v>
      </c>
      <c r="B281" s="116" t="s">
        <v>147</v>
      </c>
      <c r="C281" s="115" t="s">
        <v>146</v>
      </c>
      <c r="D281" s="116" t="s">
        <v>223</v>
      </c>
      <c r="E281" s="117" t="s">
        <v>376</v>
      </c>
      <c r="F281" s="117" t="s">
        <v>231</v>
      </c>
      <c r="G281" s="90" t="s">
        <v>54</v>
      </c>
      <c r="H281" s="90"/>
      <c r="I281" s="90" t="s">
        <v>53</v>
      </c>
    </row>
    <row r="282" spans="1:9" s="110" customFormat="1" ht="63.75">
      <c r="A282" s="115" t="s">
        <v>164</v>
      </c>
      <c r="B282" s="116" t="s">
        <v>147</v>
      </c>
      <c r="C282" s="115" t="s">
        <v>146</v>
      </c>
      <c r="D282" s="116" t="s">
        <v>223</v>
      </c>
      <c r="E282" s="117" t="s">
        <v>377</v>
      </c>
      <c r="F282" s="117" t="s">
        <v>231</v>
      </c>
      <c r="G282" s="90" t="s">
        <v>54</v>
      </c>
      <c r="H282" s="90"/>
      <c r="I282" s="90"/>
    </row>
    <row r="283" spans="1:9" s="110" customFormat="1" ht="25.5">
      <c r="A283" s="115" t="s">
        <v>164</v>
      </c>
      <c r="B283" s="116" t="s">
        <v>147</v>
      </c>
      <c r="C283" s="115" t="s">
        <v>146</v>
      </c>
      <c r="D283" s="116" t="s">
        <v>223</v>
      </c>
      <c r="E283" s="117" t="s">
        <v>741</v>
      </c>
      <c r="F283" s="117" t="s">
        <v>231</v>
      </c>
      <c r="G283" s="90" t="s">
        <v>54</v>
      </c>
      <c r="H283" s="90"/>
      <c r="I283" s="90"/>
    </row>
    <row r="284" spans="1:9" s="110" customFormat="1" ht="25.5">
      <c r="A284" s="115" t="s">
        <v>163</v>
      </c>
      <c r="B284" s="116" t="s">
        <v>137</v>
      </c>
      <c r="C284" s="115" t="s">
        <v>136</v>
      </c>
      <c r="D284" s="116" t="s">
        <v>221</v>
      </c>
      <c r="E284" s="117" t="s">
        <v>742</v>
      </c>
      <c r="F284" s="117" t="s">
        <v>231</v>
      </c>
      <c r="G284" s="90" t="s">
        <v>54</v>
      </c>
      <c r="H284" s="90"/>
      <c r="I284" s="90"/>
    </row>
    <row r="285" spans="1:9" s="110" customFormat="1" ht="25.5">
      <c r="A285" s="115" t="s">
        <v>163</v>
      </c>
      <c r="B285" s="116" t="s">
        <v>137</v>
      </c>
      <c r="C285" s="115" t="s">
        <v>136</v>
      </c>
      <c r="D285" s="116" t="s">
        <v>221</v>
      </c>
      <c r="E285" s="117" t="s">
        <v>378</v>
      </c>
      <c r="F285" s="117" t="s">
        <v>231</v>
      </c>
      <c r="G285" s="90" t="s">
        <v>54</v>
      </c>
      <c r="H285" s="90"/>
      <c r="I285" s="90" t="s">
        <v>53</v>
      </c>
    </row>
    <row r="286" spans="1:9" s="110" customFormat="1" ht="25.5">
      <c r="A286" s="115" t="s">
        <v>163</v>
      </c>
      <c r="B286" s="116" t="s">
        <v>137</v>
      </c>
      <c r="C286" s="115" t="s">
        <v>136</v>
      </c>
      <c r="D286" s="116" t="s">
        <v>221</v>
      </c>
      <c r="E286" s="117" t="s">
        <v>743</v>
      </c>
      <c r="F286" s="117" t="s">
        <v>231</v>
      </c>
      <c r="G286" s="90" t="s">
        <v>54</v>
      </c>
      <c r="H286" s="90"/>
      <c r="I286" s="90"/>
    </row>
    <row r="287" spans="1:9" s="110" customFormat="1" ht="25.5">
      <c r="A287" s="115" t="s">
        <v>163</v>
      </c>
      <c r="B287" s="116" t="s">
        <v>137</v>
      </c>
      <c r="C287" s="115" t="s">
        <v>136</v>
      </c>
      <c r="D287" s="116" t="s">
        <v>221</v>
      </c>
      <c r="E287" s="117" t="s">
        <v>744</v>
      </c>
      <c r="F287" s="117" t="s">
        <v>231</v>
      </c>
      <c r="G287" s="90" t="s">
        <v>54</v>
      </c>
      <c r="H287" s="90"/>
      <c r="I287" s="90"/>
    </row>
    <row r="288" spans="1:9" s="110" customFormat="1" ht="25.5">
      <c r="A288" s="115" t="s">
        <v>163</v>
      </c>
      <c r="B288" s="116" t="s">
        <v>137</v>
      </c>
      <c r="C288" s="115" t="s">
        <v>136</v>
      </c>
      <c r="D288" s="116" t="s">
        <v>221</v>
      </c>
      <c r="E288" s="117" t="s">
        <v>745</v>
      </c>
      <c r="F288" s="117" t="s">
        <v>231</v>
      </c>
      <c r="G288" s="90" t="s">
        <v>54</v>
      </c>
      <c r="H288" s="90"/>
      <c r="I288" s="90" t="s">
        <v>53</v>
      </c>
    </row>
    <row r="289" spans="1:9" s="110" customFormat="1" ht="25.5">
      <c r="A289" s="115" t="s">
        <v>163</v>
      </c>
      <c r="B289" s="116" t="s">
        <v>137</v>
      </c>
      <c r="C289" s="115" t="s">
        <v>136</v>
      </c>
      <c r="D289" s="116" t="s">
        <v>221</v>
      </c>
      <c r="E289" s="117" t="s">
        <v>746</v>
      </c>
      <c r="F289" s="117" t="s">
        <v>231</v>
      </c>
      <c r="G289" s="90" t="s">
        <v>54</v>
      </c>
      <c r="H289" s="90"/>
      <c r="I289" s="90"/>
    </row>
    <row r="290" spans="1:9" s="110" customFormat="1" ht="25.5">
      <c r="A290" s="115" t="s">
        <v>163</v>
      </c>
      <c r="B290" s="116" t="s">
        <v>137</v>
      </c>
      <c r="C290" s="115" t="s">
        <v>136</v>
      </c>
      <c r="D290" s="116" t="s">
        <v>221</v>
      </c>
      <c r="E290" s="117" t="s">
        <v>379</v>
      </c>
      <c r="F290" s="117" t="s">
        <v>231</v>
      </c>
      <c r="G290" s="90" t="s">
        <v>54</v>
      </c>
      <c r="H290" s="90"/>
      <c r="I290" s="90"/>
    </row>
    <row r="291" spans="1:9" s="110" customFormat="1" ht="89.25">
      <c r="A291" s="115" t="s">
        <v>163</v>
      </c>
      <c r="B291" s="116" t="s">
        <v>137</v>
      </c>
      <c r="C291" s="115" t="s">
        <v>136</v>
      </c>
      <c r="D291" s="116" t="s">
        <v>221</v>
      </c>
      <c r="E291" s="117" t="s">
        <v>380</v>
      </c>
      <c r="F291" s="117" t="s">
        <v>234</v>
      </c>
      <c r="G291" s="90" t="s">
        <v>55</v>
      </c>
      <c r="H291" s="90" t="s">
        <v>568</v>
      </c>
      <c r="I291" s="90"/>
    </row>
    <row r="292" spans="1:9" s="110" customFormat="1" ht="25.5">
      <c r="A292" s="115" t="s">
        <v>163</v>
      </c>
      <c r="B292" s="116" t="s">
        <v>137</v>
      </c>
      <c r="C292" s="115" t="s">
        <v>136</v>
      </c>
      <c r="D292" s="116" t="s">
        <v>221</v>
      </c>
      <c r="E292" s="117" t="s">
        <v>381</v>
      </c>
      <c r="F292" s="117" t="s">
        <v>234</v>
      </c>
      <c r="G292" s="90" t="s">
        <v>54</v>
      </c>
      <c r="H292" s="90"/>
      <c r="I292" s="90"/>
    </row>
    <row r="293" spans="1:9" s="110" customFormat="1" ht="25.5">
      <c r="A293" s="115" t="s">
        <v>163</v>
      </c>
      <c r="B293" s="116" t="s">
        <v>137</v>
      </c>
      <c r="C293" s="115" t="s">
        <v>136</v>
      </c>
      <c r="D293" s="116" t="s">
        <v>221</v>
      </c>
      <c r="E293" s="117" t="s">
        <v>747</v>
      </c>
      <c r="F293" s="117" t="s">
        <v>257</v>
      </c>
      <c r="G293" s="90" t="s">
        <v>55</v>
      </c>
      <c r="H293" s="90" t="s">
        <v>803</v>
      </c>
      <c r="I293" s="90"/>
    </row>
    <row r="294" spans="1:9" s="110" customFormat="1" ht="38.25">
      <c r="A294" s="115" t="s">
        <v>163</v>
      </c>
      <c r="B294" s="116" t="s">
        <v>137</v>
      </c>
      <c r="C294" s="115" t="s">
        <v>136</v>
      </c>
      <c r="D294" s="116" t="s">
        <v>221</v>
      </c>
      <c r="E294" s="117" t="s">
        <v>802</v>
      </c>
      <c r="F294" s="117" t="s">
        <v>12</v>
      </c>
      <c r="G294" s="90" t="s">
        <v>54</v>
      </c>
      <c r="H294" s="90"/>
      <c r="I294" s="90"/>
    </row>
    <row r="295" spans="1:9" s="110" customFormat="1" ht="25.5">
      <c r="A295" s="115" t="s">
        <v>163</v>
      </c>
      <c r="B295" s="116" t="s">
        <v>137</v>
      </c>
      <c r="C295" s="115" t="s">
        <v>136</v>
      </c>
      <c r="D295" s="116" t="s">
        <v>221</v>
      </c>
      <c r="E295" s="117" t="s">
        <v>382</v>
      </c>
      <c r="F295" s="117" t="s">
        <v>12</v>
      </c>
      <c r="G295" s="90" t="s">
        <v>54</v>
      </c>
      <c r="H295" s="90"/>
      <c r="I295" s="90"/>
    </row>
    <row r="296" spans="1:9" s="110" customFormat="1" ht="51">
      <c r="A296" s="115" t="s">
        <v>165</v>
      </c>
      <c r="B296" s="116" t="s">
        <v>149</v>
      </c>
      <c r="C296" s="115" t="s">
        <v>148</v>
      </c>
      <c r="D296" s="116" t="s">
        <v>224</v>
      </c>
      <c r="E296" s="117" t="s">
        <v>383</v>
      </c>
      <c r="F296" s="117" t="s">
        <v>231</v>
      </c>
      <c r="G296" s="90" t="s">
        <v>54</v>
      </c>
      <c r="H296" s="90"/>
      <c r="I296" s="90" t="s">
        <v>53</v>
      </c>
    </row>
    <row r="297" spans="1:9" s="110" customFormat="1" ht="51">
      <c r="A297" s="115" t="s">
        <v>165</v>
      </c>
      <c r="B297" s="116" t="s">
        <v>149</v>
      </c>
      <c r="C297" s="115" t="s">
        <v>148</v>
      </c>
      <c r="D297" s="116" t="s">
        <v>224</v>
      </c>
      <c r="E297" s="117" t="s">
        <v>818</v>
      </c>
      <c r="F297" s="117" t="s">
        <v>231</v>
      </c>
      <c r="G297" s="90" t="s">
        <v>54</v>
      </c>
      <c r="H297" s="90"/>
      <c r="I297" s="90"/>
    </row>
    <row r="298" spans="1:9" s="110" customFormat="1" ht="89.25">
      <c r="A298" s="115" t="s">
        <v>165</v>
      </c>
      <c r="B298" s="116" t="s">
        <v>149</v>
      </c>
      <c r="C298" s="115" t="s">
        <v>148</v>
      </c>
      <c r="D298" s="116" t="s">
        <v>224</v>
      </c>
      <c r="E298" s="117" t="s">
        <v>819</v>
      </c>
      <c r="F298" s="117" t="s">
        <v>231</v>
      </c>
      <c r="G298" s="90" t="s">
        <v>54</v>
      </c>
      <c r="H298" s="90"/>
      <c r="I298" s="90"/>
    </row>
    <row r="299" spans="1:9" s="110" customFormat="1" ht="76.5">
      <c r="A299" s="115" t="s">
        <v>165</v>
      </c>
      <c r="B299" s="116" t="s">
        <v>149</v>
      </c>
      <c r="C299" s="115" t="s">
        <v>148</v>
      </c>
      <c r="D299" s="116" t="s">
        <v>224</v>
      </c>
      <c r="E299" s="117" t="s">
        <v>820</v>
      </c>
      <c r="F299" s="117" t="s">
        <v>231</v>
      </c>
      <c r="G299" s="90" t="s">
        <v>54</v>
      </c>
      <c r="H299" s="90"/>
      <c r="I299" s="90" t="s">
        <v>53</v>
      </c>
    </row>
    <row r="300" spans="1:9" s="110" customFormat="1" ht="89.25">
      <c r="A300" s="115" t="s">
        <v>165</v>
      </c>
      <c r="B300" s="116" t="s">
        <v>149</v>
      </c>
      <c r="C300" s="115" t="s">
        <v>148</v>
      </c>
      <c r="D300" s="116" t="s">
        <v>224</v>
      </c>
      <c r="E300" s="117" t="s">
        <v>384</v>
      </c>
      <c r="F300" s="117" t="s">
        <v>231</v>
      </c>
      <c r="G300" s="90" t="s">
        <v>55</v>
      </c>
      <c r="H300" s="90" t="s">
        <v>569</v>
      </c>
      <c r="I300" s="90"/>
    </row>
    <row r="301" spans="1:9" s="110" customFormat="1" ht="76.5">
      <c r="A301" s="115" t="s">
        <v>165</v>
      </c>
      <c r="B301" s="116" t="s">
        <v>149</v>
      </c>
      <c r="C301" s="115" t="s">
        <v>148</v>
      </c>
      <c r="D301" s="116" t="s">
        <v>224</v>
      </c>
      <c r="E301" s="117" t="s">
        <v>385</v>
      </c>
      <c r="F301" s="117" t="s">
        <v>231</v>
      </c>
      <c r="G301" s="90" t="s">
        <v>54</v>
      </c>
      <c r="H301" s="90"/>
      <c r="I301" s="90"/>
    </row>
    <row r="302" spans="1:9" s="110" customFormat="1" ht="51">
      <c r="A302" s="115" t="s">
        <v>165</v>
      </c>
      <c r="B302" s="116" t="s">
        <v>149</v>
      </c>
      <c r="C302" s="115" t="s">
        <v>148</v>
      </c>
      <c r="D302" s="116" t="s">
        <v>224</v>
      </c>
      <c r="E302" s="117" t="s">
        <v>821</v>
      </c>
      <c r="F302" s="117" t="s">
        <v>231</v>
      </c>
      <c r="G302" s="90" t="s">
        <v>54</v>
      </c>
      <c r="H302" s="90"/>
      <c r="I302" s="90" t="s">
        <v>53</v>
      </c>
    </row>
    <row r="303" spans="1:9" s="110" customFormat="1" ht="51">
      <c r="A303" s="115" t="s">
        <v>165</v>
      </c>
      <c r="B303" s="116" t="s">
        <v>149</v>
      </c>
      <c r="C303" s="115" t="s">
        <v>148</v>
      </c>
      <c r="D303" s="116" t="s">
        <v>224</v>
      </c>
      <c r="E303" s="117" t="s">
        <v>386</v>
      </c>
      <c r="F303" s="117" t="s">
        <v>231</v>
      </c>
      <c r="G303" s="90" t="s">
        <v>54</v>
      </c>
      <c r="H303" s="90"/>
      <c r="I303" s="90" t="s">
        <v>53</v>
      </c>
    </row>
    <row r="304" spans="1:9" s="110" customFormat="1" ht="51">
      <c r="A304" s="115" t="s">
        <v>165</v>
      </c>
      <c r="B304" s="116" t="s">
        <v>149</v>
      </c>
      <c r="C304" s="115" t="s">
        <v>148</v>
      </c>
      <c r="D304" s="116" t="s">
        <v>224</v>
      </c>
      <c r="E304" s="117" t="s">
        <v>387</v>
      </c>
      <c r="F304" s="117" t="s">
        <v>231</v>
      </c>
      <c r="G304" s="90" t="s">
        <v>54</v>
      </c>
      <c r="H304" s="90"/>
      <c r="I304" s="90"/>
    </row>
    <row r="305" spans="1:9" s="110" customFormat="1" ht="63.75">
      <c r="A305" s="115" t="s">
        <v>165</v>
      </c>
      <c r="B305" s="116" t="s">
        <v>149</v>
      </c>
      <c r="C305" s="115" t="s">
        <v>148</v>
      </c>
      <c r="D305" s="116" t="s">
        <v>224</v>
      </c>
      <c r="E305" s="117" t="s">
        <v>388</v>
      </c>
      <c r="F305" s="117" t="s">
        <v>231</v>
      </c>
      <c r="G305" s="90" t="s">
        <v>54</v>
      </c>
      <c r="H305" s="90"/>
      <c r="I305" s="90"/>
    </row>
    <row r="306" spans="1:9" s="110" customFormat="1" ht="51">
      <c r="A306" s="115" t="s">
        <v>165</v>
      </c>
      <c r="B306" s="116" t="s">
        <v>149</v>
      </c>
      <c r="C306" s="115" t="s">
        <v>148</v>
      </c>
      <c r="D306" s="116" t="s">
        <v>224</v>
      </c>
      <c r="E306" s="117" t="s">
        <v>389</v>
      </c>
      <c r="F306" s="117" t="s">
        <v>231</v>
      </c>
      <c r="G306" s="90" t="s">
        <v>54</v>
      </c>
      <c r="H306" s="90"/>
      <c r="I306" s="90"/>
    </row>
    <row r="307" spans="1:9" s="110" customFormat="1" ht="51">
      <c r="A307" s="115" t="s">
        <v>165</v>
      </c>
      <c r="B307" s="116" t="s">
        <v>149</v>
      </c>
      <c r="C307" s="115" t="s">
        <v>148</v>
      </c>
      <c r="D307" s="116" t="s">
        <v>224</v>
      </c>
      <c r="E307" s="117" t="s">
        <v>390</v>
      </c>
      <c r="F307" s="117" t="s">
        <v>231</v>
      </c>
      <c r="G307" s="90" t="s">
        <v>54</v>
      </c>
      <c r="H307" s="90"/>
      <c r="I307" s="90" t="s">
        <v>53</v>
      </c>
    </row>
    <row r="308" spans="1:9" s="110" customFormat="1" ht="63.75">
      <c r="A308" s="115" t="s">
        <v>165</v>
      </c>
      <c r="B308" s="116" t="s">
        <v>149</v>
      </c>
      <c r="C308" s="115" t="s">
        <v>148</v>
      </c>
      <c r="D308" s="116" t="s">
        <v>224</v>
      </c>
      <c r="E308" s="117" t="s">
        <v>391</v>
      </c>
      <c r="F308" s="117" t="s">
        <v>234</v>
      </c>
      <c r="G308" s="90" t="s">
        <v>54</v>
      </c>
      <c r="H308" s="90"/>
      <c r="I308" s="90"/>
    </row>
    <row r="309" spans="1:9" s="110" customFormat="1" ht="51">
      <c r="A309" s="115" t="s">
        <v>165</v>
      </c>
      <c r="B309" s="116" t="s">
        <v>149</v>
      </c>
      <c r="C309" s="115" t="s">
        <v>148</v>
      </c>
      <c r="D309" s="116" t="s">
        <v>224</v>
      </c>
      <c r="E309" s="117" t="s">
        <v>392</v>
      </c>
      <c r="F309" s="117" t="s">
        <v>234</v>
      </c>
      <c r="G309" s="90" t="s">
        <v>54</v>
      </c>
      <c r="H309" s="90"/>
      <c r="I309" s="90"/>
    </row>
    <row r="310" spans="1:9" s="110" customFormat="1" ht="63.75">
      <c r="A310" s="115" t="s">
        <v>165</v>
      </c>
      <c r="B310" s="116" t="s">
        <v>149</v>
      </c>
      <c r="C310" s="115" t="s">
        <v>148</v>
      </c>
      <c r="D310" s="116" t="s">
        <v>224</v>
      </c>
      <c r="E310" s="117" t="s">
        <v>822</v>
      </c>
      <c r="F310" s="117" t="s">
        <v>234</v>
      </c>
      <c r="G310" s="90" t="s">
        <v>54</v>
      </c>
      <c r="H310" s="90"/>
      <c r="I310" s="90"/>
    </row>
    <row r="311" spans="1:9" s="110" customFormat="1" ht="63.75">
      <c r="A311" s="115" t="s">
        <v>165</v>
      </c>
      <c r="B311" s="116" t="s">
        <v>149</v>
      </c>
      <c r="C311" s="115" t="s">
        <v>148</v>
      </c>
      <c r="D311" s="116" t="s">
        <v>224</v>
      </c>
      <c r="E311" s="117" t="s">
        <v>823</v>
      </c>
      <c r="F311" s="117" t="s">
        <v>234</v>
      </c>
      <c r="G311" s="90" t="s">
        <v>54</v>
      </c>
      <c r="H311" s="90"/>
      <c r="I311" s="90"/>
    </row>
    <row r="312" spans="1:9" s="110" customFormat="1" ht="51">
      <c r="A312" s="115" t="s">
        <v>165</v>
      </c>
      <c r="B312" s="116" t="s">
        <v>149</v>
      </c>
      <c r="C312" s="115" t="s">
        <v>148</v>
      </c>
      <c r="D312" s="116" t="s">
        <v>224</v>
      </c>
      <c r="E312" s="117" t="s">
        <v>824</v>
      </c>
      <c r="F312" s="117" t="s">
        <v>234</v>
      </c>
      <c r="G312" s="90" t="s">
        <v>54</v>
      </c>
      <c r="H312" s="90"/>
      <c r="I312" s="90"/>
    </row>
    <row r="313" spans="1:9" s="110" customFormat="1" ht="51">
      <c r="A313" s="115" t="s">
        <v>165</v>
      </c>
      <c r="B313" s="116" t="s">
        <v>149</v>
      </c>
      <c r="C313" s="115" t="s">
        <v>148</v>
      </c>
      <c r="D313" s="116" t="s">
        <v>224</v>
      </c>
      <c r="E313" s="117" t="s">
        <v>393</v>
      </c>
      <c r="F313" s="117" t="s">
        <v>12</v>
      </c>
      <c r="G313" s="90" t="s">
        <v>54</v>
      </c>
      <c r="H313" s="90"/>
      <c r="I313" s="90"/>
    </row>
    <row r="314" spans="1:9" s="110" customFormat="1" ht="51">
      <c r="A314" s="115" t="s">
        <v>165</v>
      </c>
      <c r="B314" s="116" t="s">
        <v>149</v>
      </c>
      <c r="C314" s="115" t="s">
        <v>148</v>
      </c>
      <c r="D314" s="116" t="s">
        <v>224</v>
      </c>
      <c r="E314" s="117" t="s">
        <v>825</v>
      </c>
      <c r="F314" s="117" t="s">
        <v>12</v>
      </c>
      <c r="G314" s="90" t="s">
        <v>54</v>
      </c>
      <c r="H314" s="90"/>
      <c r="I314" s="90"/>
    </row>
    <row r="315" spans="1:9" s="110" customFormat="1" ht="76.5">
      <c r="A315" s="115" t="s">
        <v>166</v>
      </c>
      <c r="B315" s="116" t="s">
        <v>151</v>
      </c>
      <c r="C315" s="115" t="s">
        <v>150</v>
      </c>
      <c r="D315" s="116" t="s">
        <v>224</v>
      </c>
      <c r="E315" s="117" t="s">
        <v>394</v>
      </c>
      <c r="F315" s="117" t="s">
        <v>231</v>
      </c>
      <c r="G315" s="90" t="s">
        <v>54</v>
      </c>
      <c r="H315" s="90"/>
      <c r="I315" s="90"/>
    </row>
    <row r="316" spans="1:9" s="110" customFormat="1" ht="76.5">
      <c r="A316" s="115" t="s">
        <v>166</v>
      </c>
      <c r="B316" s="116" t="s">
        <v>151</v>
      </c>
      <c r="C316" s="115" t="s">
        <v>150</v>
      </c>
      <c r="D316" s="116" t="s">
        <v>224</v>
      </c>
      <c r="E316" s="117" t="s">
        <v>395</v>
      </c>
      <c r="F316" s="117" t="s">
        <v>231</v>
      </c>
      <c r="G316" s="90" t="s">
        <v>54</v>
      </c>
      <c r="H316" s="90"/>
      <c r="I316" s="90" t="s">
        <v>53</v>
      </c>
    </row>
    <row r="317" spans="1:9" s="110" customFormat="1" ht="76.5">
      <c r="A317" s="115" t="s">
        <v>166</v>
      </c>
      <c r="B317" s="116" t="s">
        <v>151</v>
      </c>
      <c r="C317" s="115" t="s">
        <v>150</v>
      </c>
      <c r="D317" s="116" t="s">
        <v>224</v>
      </c>
      <c r="E317" s="117" t="s">
        <v>832</v>
      </c>
      <c r="F317" s="117" t="s">
        <v>231</v>
      </c>
      <c r="G317" s="90" t="s">
        <v>54</v>
      </c>
      <c r="H317" s="90"/>
      <c r="I317" s="90"/>
    </row>
    <row r="318" spans="1:9" s="110" customFormat="1" ht="76.5">
      <c r="A318" s="115" t="s">
        <v>166</v>
      </c>
      <c r="B318" s="116" t="s">
        <v>151</v>
      </c>
      <c r="C318" s="115" t="s">
        <v>150</v>
      </c>
      <c r="D318" s="116" t="s">
        <v>224</v>
      </c>
      <c r="E318" s="117" t="s">
        <v>827</v>
      </c>
      <c r="F318" s="117" t="s">
        <v>231</v>
      </c>
      <c r="G318" s="90" t="s">
        <v>54</v>
      </c>
      <c r="H318" s="90"/>
      <c r="I318" s="90"/>
    </row>
    <row r="319" spans="1:9" s="110" customFormat="1" ht="76.5">
      <c r="A319" s="115" t="s">
        <v>166</v>
      </c>
      <c r="B319" s="116" t="s">
        <v>151</v>
      </c>
      <c r="C319" s="115" t="s">
        <v>150</v>
      </c>
      <c r="D319" s="116" t="s">
        <v>224</v>
      </c>
      <c r="E319" s="117" t="s">
        <v>396</v>
      </c>
      <c r="F319" s="117" t="s">
        <v>231</v>
      </c>
      <c r="G319" s="90" t="s">
        <v>54</v>
      </c>
      <c r="H319" s="90"/>
      <c r="I319" s="90"/>
    </row>
    <row r="320" spans="1:9" s="110" customFormat="1" ht="76.5">
      <c r="A320" s="115" t="s">
        <v>166</v>
      </c>
      <c r="B320" s="116" t="s">
        <v>151</v>
      </c>
      <c r="C320" s="115" t="s">
        <v>150</v>
      </c>
      <c r="D320" s="116" t="s">
        <v>224</v>
      </c>
      <c r="E320" s="117" t="s">
        <v>831</v>
      </c>
      <c r="F320" s="117" t="s">
        <v>231</v>
      </c>
      <c r="G320" s="90" t="s">
        <v>54</v>
      </c>
      <c r="H320" s="90"/>
      <c r="I320" s="90"/>
    </row>
    <row r="321" spans="1:9" s="110" customFormat="1" ht="76.5">
      <c r="A321" s="115" t="s">
        <v>166</v>
      </c>
      <c r="B321" s="116" t="s">
        <v>151</v>
      </c>
      <c r="C321" s="115" t="s">
        <v>150</v>
      </c>
      <c r="D321" s="116" t="s">
        <v>224</v>
      </c>
      <c r="E321" s="117" t="s">
        <v>828</v>
      </c>
      <c r="F321" s="117" t="s">
        <v>231</v>
      </c>
      <c r="G321" s="90" t="s">
        <v>54</v>
      </c>
      <c r="H321" s="90"/>
      <c r="I321" s="90"/>
    </row>
    <row r="322" spans="1:9" s="110" customFormat="1" ht="76.5">
      <c r="A322" s="115" t="s">
        <v>166</v>
      </c>
      <c r="B322" s="116" t="s">
        <v>151</v>
      </c>
      <c r="C322" s="115" t="s">
        <v>150</v>
      </c>
      <c r="D322" s="116" t="s">
        <v>224</v>
      </c>
      <c r="E322" s="117" t="s">
        <v>397</v>
      </c>
      <c r="F322" s="117" t="s">
        <v>231</v>
      </c>
      <c r="G322" s="90" t="s">
        <v>54</v>
      </c>
      <c r="H322" s="90"/>
      <c r="I322" s="90"/>
    </row>
    <row r="323" spans="1:9" s="110" customFormat="1" ht="76.5">
      <c r="A323" s="115" t="s">
        <v>166</v>
      </c>
      <c r="B323" s="116" t="s">
        <v>151</v>
      </c>
      <c r="C323" s="115" t="s">
        <v>150</v>
      </c>
      <c r="D323" s="116" t="s">
        <v>224</v>
      </c>
      <c r="E323" s="117" t="s">
        <v>748</v>
      </c>
      <c r="F323" s="117" t="s">
        <v>231</v>
      </c>
      <c r="G323" s="90" t="s">
        <v>54</v>
      </c>
      <c r="H323" s="90"/>
      <c r="I323" s="90"/>
    </row>
    <row r="324" spans="1:9" s="110" customFormat="1" ht="76.5">
      <c r="A324" s="115" t="s">
        <v>166</v>
      </c>
      <c r="B324" s="116" t="s">
        <v>151</v>
      </c>
      <c r="C324" s="115" t="s">
        <v>150</v>
      </c>
      <c r="D324" s="116" t="s">
        <v>224</v>
      </c>
      <c r="E324" s="117" t="s">
        <v>749</v>
      </c>
      <c r="F324" s="117" t="s">
        <v>231</v>
      </c>
      <c r="G324" s="90" t="s">
        <v>54</v>
      </c>
      <c r="H324" s="90"/>
      <c r="I324" s="90"/>
    </row>
    <row r="325" spans="1:9" s="110" customFormat="1" ht="76.5">
      <c r="A325" s="115" t="s">
        <v>166</v>
      </c>
      <c r="B325" s="116" t="s">
        <v>151</v>
      </c>
      <c r="C325" s="115" t="s">
        <v>150</v>
      </c>
      <c r="D325" s="116" t="s">
        <v>224</v>
      </c>
      <c r="E325" s="117" t="s">
        <v>398</v>
      </c>
      <c r="F325" s="117" t="s">
        <v>231</v>
      </c>
      <c r="G325" s="90" t="s">
        <v>54</v>
      </c>
      <c r="H325" s="90"/>
      <c r="I325" s="90"/>
    </row>
    <row r="326" spans="1:9" s="110" customFormat="1" ht="76.5">
      <c r="A326" s="115" t="s">
        <v>166</v>
      </c>
      <c r="B326" s="116" t="s">
        <v>151</v>
      </c>
      <c r="C326" s="115" t="s">
        <v>150</v>
      </c>
      <c r="D326" s="116" t="s">
        <v>224</v>
      </c>
      <c r="E326" s="117" t="s">
        <v>399</v>
      </c>
      <c r="F326" s="117" t="s">
        <v>231</v>
      </c>
      <c r="G326" s="90" t="s">
        <v>54</v>
      </c>
      <c r="H326" s="90"/>
      <c r="I326" s="90"/>
    </row>
    <row r="327" spans="1:9" s="110" customFormat="1" ht="76.5">
      <c r="A327" s="115" t="s">
        <v>166</v>
      </c>
      <c r="B327" s="116" t="s">
        <v>151</v>
      </c>
      <c r="C327" s="115" t="s">
        <v>150</v>
      </c>
      <c r="D327" s="116" t="s">
        <v>224</v>
      </c>
      <c r="E327" s="117" t="s">
        <v>400</v>
      </c>
      <c r="F327" s="117" t="s">
        <v>234</v>
      </c>
      <c r="G327" s="90" t="s">
        <v>54</v>
      </c>
      <c r="H327" s="90"/>
      <c r="I327" s="90" t="s">
        <v>53</v>
      </c>
    </row>
    <row r="328" spans="1:9" s="110" customFormat="1" ht="76.5">
      <c r="A328" s="115" t="s">
        <v>166</v>
      </c>
      <c r="B328" s="116" t="s">
        <v>151</v>
      </c>
      <c r="C328" s="115" t="s">
        <v>150</v>
      </c>
      <c r="D328" s="116" t="s">
        <v>224</v>
      </c>
      <c r="E328" s="117" t="s">
        <v>826</v>
      </c>
      <c r="F328" s="117" t="s">
        <v>234</v>
      </c>
      <c r="G328" s="90" t="s">
        <v>54</v>
      </c>
      <c r="H328" s="90"/>
      <c r="I328" s="90"/>
    </row>
    <row r="329" spans="1:9" s="110" customFormat="1" ht="76.5">
      <c r="A329" s="115" t="s">
        <v>166</v>
      </c>
      <c r="B329" s="116" t="s">
        <v>151</v>
      </c>
      <c r="C329" s="115" t="s">
        <v>150</v>
      </c>
      <c r="D329" s="116" t="s">
        <v>224</v>
      </c>
      <c r="E329" s="117" t="s">
        <v>401</v>
      </c>
      <c r="F329" s="117" t="s">
        <v>234</v>
      </c>
      <c r="G329" s="90" t="s">
        <v>54</v>
      </c>
      <c r="H329" s="90"/>
      <c r="I329" s="90" t="s">
        <v>53</v>
      </c>
    </row>
    <row r="330" spans="1:9" s="110" customFormat="1" ht="76.5">
      <c r="A330" s="115" t="s">
        <v>166</v>
      </c>
      <c r="B330" s="116" t="s">
        <v>151</v>
      </c>
      <c r="C330" s="115" t="s">
        <v>150</v>
      </c>
      <c r="D330" s="116" t="s">
        <v>224</v>
      </c>
      <c r="E330" s="117" t="s">
        <v>833</v>
      </c>
      <c r="F330" s="117" t="s">
        <v>234</v>
      </c>
      <c r="G330" s="90" t="s">
        <v>54</v>
      </c>
      <c r="H330" s="90"/>
      <c r="I330" s="90"/>
    </row>
    <row r="331" spans="1:9" s="110" customFormat="1" ht="76.5">
      <c r="A331" s="115" t="s">
        <v>166</v>
      </c>
      <c r="B331" s="116" t="s">
        <v>151</v>
      </c>
      <c r="C331" s="115" t="s">
        <v>150</v>
      </c>
      <c r="D331" s="116" t="s">
        <v>224</v>
      </c>
      <c r="E331" s="117" t="s">
        <v>750</v>
      </c>
      <c r="F331" s="117" t="s">
        <v>234</v>
      </c>
      <c r="G331" s="90" t="s">
        <v>54</v>
      </c>
      <c r="H331" s="90"/>
      <c r="I331" s="90" t="s">
        <v>53</v>
      </c>
    </row>
    <row r="332" spans="1:9" s="110" customFormat="1" ht="76.5">
      <c r="A332" s="115" t="s">
        <v>166</v>
      </c>
      <c r="B332" s="116" t="s">
        <v>151</v>
      </c>
      <c r="C332" s="115" t="s">
        <v>150</v>
      </c>
      <c r="D332" s="116" t="s">
        <v>224</v>
      </c>
      <c r="E332" s="117" t="s">
        <v>402</v>
      </c>
      <c r="F332" s="117" t="s">
        <v>234</v>
      </c>
      <c r="G332" s="90" t="s">
        <v>54</v>
      </c>
      <c r="H332" s="90"/>
      <c r="I332" s="90" t="s">
        <v>53</v>
      </c>
    </row>
    <row r="333" spans="1:9" s="110" customFormat="1" ht="76.5">
      <c r="A333" s="115" t="s">
        <v>166</v>
      </c>
      <c r="B333" s="116" t="s">
        <v>151</v>
      </c>
      <c r="C333" s="115" t="s">
        <v>150</v>
      </c>
      <c r="D333" s="116" t="s">
        <v>224</v>
      </c>
      <c r="E333" s="117" t="s">
        <v>403</v>
      </c>
      <c r="F333" s="117" t="s">
        <v>234</v>
      </c>
      <c r="G333" s="90" t="s">
        <v>54</v>
      </c>
      <c r="H333" s="90"/>
      <c r="I333" s="90"/>
    </row>
    <row r="334" spans="1:9" s="110" customFormat="1" ht="76.5">
      <c r="A334" s="115" t="s">
        <v>166</v>
      </c>
      <c r="B334" s="116" t="s">
        <v>151</v>
      </c>
      <c r="C334" s="115" t="s">
        <v>150</v>
      </c>
      <c r="D334" s="116" t="s">
        <v>224</v>
      </c>
      <c r="E334" s="117" t="s">
        <v>830</v>
      </c>
      <c r="F334" s="117" t="s">
        <v>234</v>
      </c>
      <c r="G334" s="90" t="s">
        <v>54</v>
      </c>
      <c r="H334" s="90"/>
      <c r="I334" s="90"/>
    </row>
    <row r="335" spans="1:9" s="110" customFormat="1" ht="76.5">
      <c r="A335" s="115" t="s">
        <v>166</v>
      </c>
      <c r="B335" s="116" t="s">
        <v>151</v>
      </c>
      <c r="C335" s="115" t="s">
        <v>150</v>
      </c>
      <c r="D335" s="116" t="s">
        <v>224</v>
      </c>
      <c r="E335" s="117" t="s">
        <v>829</v>
      </c>
      <c r="F335" s="117" t="s">
        <v>234</v>
      </c>
      <c r="G335" s="90" t="s">
        <v>54</v>
      </c>
      <c r="H335" s="90"/>
      <c r="I335" s="90"/>
    </row>
    <row r="336" spans="1:9" s="110" customFormat="1" ht="76.5">
      <c r="A336" s="115" t="s">
        <v>166</v>
      </c>
      <c r="B336" s="116" t="s">
        <v>151</v>
      </c>
      <c r="C336" s="115" t="s">
        <v>150</v>
      </c>
      <c r="D336" s="116" t="s">
        <v>224</v>
      </c>
      <c r="E336" s="117" t="s">
        <v>404</v>
      </c>
      <c r="F336" s="117" t="s">
        <v>234</v>
      </c>
      <c r="G336" s="90" t="s">
        <v>54</v>
      </c>
      <c r="H336" s="90"/>
      <c r="I336" s="90" t="s">
        <v>53</v>
      </c>
    </row>
    <row r="338" spans="5:6">
      <c r="E338" s="111"/>
    </row>
    <row r="340" spans="5:6">
      <c r="E340" s="112"/>
      <c r="F340" s="113"/>
    </row>
  </sheetData>
  <sheetProtection algorithmName="SHA-512" hashValue="/f5pOtVpUW6NigjK1jPamtTGe5eroOkwBUamYyLSRI3nVhw4/kAeP9+tEarAZhJtOW7N++icdkLZeeIko3JjsQ==" saltValue="f9h2k6I5XEzw0/TAKr4f8w==" spinCount="100000" sheet="1" objects="1" scenarios="1"/>
  <autoFilter ref="A3:I336" xr:uid="{00000000-0001-0000-0600-000000000000}"/>
  <mergeCells count="2">
    <mergeCell ref="G2:I2"/>
    <mergeCell ref="A2:F2"/>
  </mergeCells>
  <pageMargins left="0.51181102362204722" right="0.51181102362204722" top="0.39370078740157483" bottom="0.39370078740157483" header="0.31496062992125984" footer="0.31496062992125984"/>
  <pageSetup paperSize="9" scale="90" orientation="landscape"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1629EFD6-7FAA-424E-8606-921759693F93}">
          <x14:formula1>
            <xm:f>'Objet_Prog antes da Revisão'!$I$4:$I$5</xm:f>
          </x14:formula1>
          <xm:sqref>G4:G336</xm:sqref>
        </x14:dataValidation>
        <x14:dataValidation type="list" allowBlank="1" showInputMessage="1" showErrorMessage="1" xr:uid="{65A75FE8-0B5E-4402-A9FF-00DB50666195}">
          <x14:formula1>
            <xm:f>'Objet_Prog antes da Revisão'!$J$4</xm:f>
          </x14:formula1>
          <xm:sqref>I4:I336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115"/>
  <sheetViews>
    <sheetView showGridLines="0" zoomScale="80" zoomScaleNormal="80" workbookViewId="0">
      <pane ySplit="3" topLeftCell="A4" activePane="bottomLeft" state="frozen"/>
      <selection activeCell="A20" sqref="A20"/>
      <selection pane="bottomLeft" activeCell="A4" sqref="A4"/>
    </sheetView>
  </sheetViews>
  <sheetFormatPr defaultColWidth="9.140625" defaultRowHeight="12.75"/>
  <cols>
    <col min="1" max="1" width="33.85546875" style="106" customWidth="1"/>
    <col min="2" max="2" width="51.42578125" style="106" customWidth="1"/>
    <col min="3" max="3" width="52.42578125" style="107" customWidth="1"/>
    <col min="4" max="4" width="79.140625" style="107" customWidth="1"/>
    <col min="5" max="5" width="19.85546875" style="107" customWidth="1"/>
    <col min="6" max="16384" width="9.140625" style="107"/>
  </cols>
  <sheetData>
    <row r="2" spans="1:5" ht="23.25">
      <c r="A2" s="134" t="s">
        <v>51</v>
      </c>
      <c r="B2" s="134"/>
      <c r="C2" s="131" t="s">
        <v>47</v>
      </c>
      <c r="D2" s="132"/>
      <c r="E2" s="132"/>
    </row>
    <row r="3" spans="1:5" s="109" customFormat="1" ht="25.5">
      <c r="A3" s="114" t="s">
        <v>56</v>
      </c>
      <c r="B3" s="114" t="s">
        <v>58</v>
      </c>
      <c r="C3" s="114" t="s">
        <v>87</v>
      </c>
      <c r="D3" s="114" t="s">
        <v>214</v>
      </c>
      <c r="E3" s="120" t="s">
        <v>53</v>
      </c>
    </row>
    <row r="4" spans="1:5" s="109" customFormat="1" ht="63.75">
      <c r="A4" s="90" t="s">
        <v>165</v>
      </c>
      <c r="B4" s="90" t="s">
        <v>192</v>
      </c>
      <c r="C4" s="119" t="s">
        <v>817</v>
      </c>
      <c r="D4" s="90" t="s">
        <v>571</v>
      </c>
      <c r="E4" s="90"/>
    </row>
    <row r="5" spans="1:5" s="109" customFormat="1" ht="63.75">
      <c r="A5" s="90" t="s">
        <v>160</v>
      </c>
      <c r="B5" s="90" t="s">
        <v>173</v>
      </c>
      <c r="C5" s="119" t="s">
        <v>405</v>
      </c>
      <c r="D5" s="90" t="s">
        <v>943</v>
      </c>
      <c r="E5" s="90"/>
    </row>
    <row r="6" spans="1:5" s="109" customFormat="1" ht="63.75">
      <c r="A6" s="90" t="s">
        <v>160</v>
      </c>
      <c r="B6" s="90" t="s">
        <v>173</v>
      </c>
      <c r="C6" s="119" t="s">
        <v>753</v>
      </c>
      <c r="D6" s="90" t="s">
        <v>572</v>
      </c>
      <c r="E6" s="90" t="s">
        <v>53</v>
      </c>
    </row>
    <row r="7" spans="1:5" s="109" customFormat="1" ht="63.75">
      <c r="A7" s="90" t="s">
        <v>160</v>
      </c>
      <c r="B7" s="90" t="s">
        <v>173</v>
      </c>
      <c r="C7" s="119" t="s">
        <v>789</v>
      </c>
      <c r="D7" s="90" t="s">
        <v>573</v>
      </c>
      <c r="E7" s="90" t="s">
        <v>53</v>
      </c>
    </row>
    <row r="8" spans="1:5" s="109" customFormat="1" ht="63.75">
      <c r="A8" s="90" t="s">
        <v>160</v>
      </c>
      <c r="B8" s="90" t="s">
        <v>173</v>
      </c>
      <c r="C8" s="119" t="s">
        <v>489</v>
      </c>
      <c r="D8" s="90" t="s">
        <v>574</v>
      </c>
      <c r="E8" s="90" t="s">
        <v>53</v>
      </c>
    </row>
    <row r="9" spans="1:5" s="109" customFormat="1" ht="25.5">
      <c r="A9" s="90" t="s">
        <v>161</v>
      </c>
      <c r="B9" s="90" t="s">
        <v>178</v>
      </c>
      <c r="C9" s="119" t="s">
        <v>491</v>
      </c>
      <c r="D9" s="90" t="s">
        <v>793</v>
      </c>
      <c r="E9" s="90" t="s">
        <v>53</v>
      </c>
    </row>
    <row r="10" spans="1:5" s="109" customFormat="1" ht="25.5">
      <c r="A10" s="90" t="s">
        <v>156</v>
      </c>
      <c r="B10" s="90" t="s">
        <v>172</v>
      </c>
      <c r="C10" s="119" t="s">
        <v>490</v>
      </c>
      <c r="D10" s="90" t="s">
        <v>575</v>
      </c>
      <c r="E10" s="90" t="s">
        <v>53</v>
      </c>
    </row>
    <row r="11" spans="1:5" s="109" customFormat="1" ht="38.25">
      <c r="A11" s="90" t="s">
        <v>164</v>
      </c>
      <c r="B11" s="90" t="s">
        <v>188</v>
      </c>
      <c r="C11" s="119" t="s">
        <v>804</v>
      </c>
      <c r="D11" s="90" t="s">
        <v>576</v>
      </c>
      <c r="E11" s="90" t="s">
        <v>53</v>
      </c>
    </row>
    <row r="12" spans="1:5" s="109" customFormat="1" ht="51">
      <c r="A12" s="90" t="s">
        <v>163</v>
      </c>
      <c r="B12" s="90" t="s">
        <v>185</v>
      </c>
      <c r="C12" s="119" t="s">
        <v>422</v>
      </c>
      <c r="D12" s="90" t="s">
        <v>577</v>
      </c>
      <c r="E12" s="90" t="s">
        <v>53</v>
      </c>
    </row>
    <row r="13" spans="1:5" s="109" customFormat="1" ht="178.5">
      <c r="A13" s="90" t="s">
        <v>163</v>
      </c>
      <c r="B13" s="90" t="s">
        <v>185</v>
      </c>
      <c r="C13" s="119" t="s">
        <v>421</v>
      </c>
      <c r="D13" s="90" t="s">
        <v>578</v>
      </c>
      <c r="E13" s="90"/>
    </row>
    <row r="14" spans="1:5" s="109" customFormat="1" ht="89.25">
      <c r="A14" s="90" t="s">
        <v>163</v>
      </c>
      <c r="B14" s="90" t="s">
        <v>185</v>
      </c>
      <c r="C14" s="119" t="s">
        <v>420</v>
      </c>
      <c r="D14" s="90" t="s">
        <v>579</v>
      </c>
      <c r="E14" s="90" t="s">
        <v>53</v>
      </c>
    </row>
    <row r="15" spans="1:5" s="109" customFormat="1" ht="102">
      <c r="A15" s="90" t="s">
        <v>163</v>
      </c>
      <c r="B15" s="90" t="s">
        <v>185</v>
      </c>
      <c r="C15" s="119" t="s">
        <v>423</v>
      </c>
      <c r="D15" s="90" t="s">
        <v>580</v>
      </c>
      <c r="E15" s="90" t="s">
        <v>53</v>
      </c>
    </row>
    <row r="16" spans="1:5" s="109" customFormat="1" ht="38.25">
      <c r="A16" s="90" t="s">
        <v>163</v>
      </c>
      <c r="B16" s="90" t="s">
        <v>185</v>
      </c>
      <c r="C16" s="119" t="s">
        <v>424</v>
      </c>
      <c r="D16" s="90" t="s">
        <v>581</v>
      </c>
      <c r="E16" s="90"/>
    </row>
    <row r="17" spans="1:5" s="109" customFormat="1" ht="178.5">
      <c r="A17" s="90" t="s">
        <v>163</v>
      </c>
      <c r="B17" s="90" t="s">
        <v>187</v>
      </c>
      <c r="C17" s="119" t="s">
        <v>425</v>
      </c>
      <c r="D17" s="90" t="s">
        <v>582</v>
      </c>
      <c r="E17" s="90"/>
    </row>
    <row r="18" spans="1:5" s="109" customFormat="1" ht="114.75">
      <c r="A18" s="90" t="s">
        <v>163</v>
      </c>
      <c r="B18" s="90" t="s">
        <v>187</v>
      </c>
      <c r="C18" s="119" t="s">
        <v>503</v>
      </c>
      <c r="D18" s="90" t="s">
        <v>583</v>
      </c>
      <c r="E18" s="90"/>
    </row>
    <row r="19" spans="1:5" s="109" customFormat="1" ht="38.25">
      <c r="A19" s="90" t="s">
        <v>163</v>
      </c>
      <c r="B19" s="90" t="s">
        <v>184</v>
      </c>
      <c r="C19" s="119" t="s">
        <v>570</v>
      </c>
      <c r="D19" s="90" t="s">
        <v>584</v>
      </c>
      <c r="E19" s="90" t="s">
        <v>53</v>
      </c>
    </row>
    <row r="20" spans="1:5" s="109" customFormat="1" ht="51">
      <c r="A20" s="90" t="s">
        <v>162</v>
      </c>
      <c r="B20" s="90" t="s">
        <v>181</v>
      </c>
      <c r="C20" s="119" t="s">
        <v>426</v>
      </c>
      <c r="D20" s="90" t="s">
        <v>637</v>
      </c>
      <c r="E20" s="90"/>
    </row>
    <row r="21" spans="1:5" s="109" customFormat="1" ht="51">
      <c r="A21" s="90" t="s">
        <v>162</v>
      </c>
      <c r="B21" s="90" t="s">
        <v>181</v>
      </c>
      <c r="C21" s="119" t="s">
        <v>427</v>
      </c>
      <c r="D21" s="90" t="s">
        <v>638</v>
      </c>
      <c r="E21" s="90"/>
    </row>
    <row r="22" spans="1:5" s="109" customFormat="1" ht="51">
      <c r="A22" s="90" t="s">
        <v>162</v>
      </c>
      <c r="B22" s="90" t="s">
        <v>181</v>
      </c>
      <c r="C22" s="119" t="s">
        <v>428</v>
      </c>
      <c r="D22" s="90" t="s">
        <v>639</v>
      </c>
      <c r="E22" s="90"/>
    </row>
    <row r="23" spans="1:5" s="109" customFormat="1" ht="63.75">
      <c r="A23" s="90" t="s">
        <v>162</v>
      </c>
      <c r="B23" s="90" t="s">
        <v>181</v>
      </c>
      <c r="C23" s="119" t="s">
        <v>430</v>
      </c>
      <c r="D23" s="90" t="s">
        <v>640</v>
      </c>
      <c r="E23" s="90" t="s">
        <v>53</v>
      </c>
    </row>
    <row r="24" spans="1:5" s="109" customFormat="1" ht="51">
      <c r="A24" s="90" t="s">
        <v>162</v>
      </c>
      <c r="B24" s="90" t="s">
        <v>181</v>
      </c>
      <c r="C24" s="119" t="s">
        <v>429</v>
      </c>
      <c r="D24" s="90" t="s">
        <v>641</v>
      </c>
      <c r="E24" s="90"/>
    </row>
    <row r="25" spans="1:5" s="109" customFormat="1" ht="51">
      <c r="A25" s="90" t="s">
        <v>162</v>
      </c>
      <c r="B25" s="90" t="s">
        <v>181</v>
      </c>
      <c r="C25" s="119" t="s">
        <v>431</v>
      </c>
      <c r="D25" s="90" t="s">
        <v>642</v>
      </c>
      <c r="E25" s="90"/>
    </row>
    <row r="26" spans="1:5" s="109" customFormat="1" ht="38.25">
      <c r="A26" s="90" t="s">
        <v>162</v>
      </c>
      <c r="B26" s="90" t="s">
        <v>182</v>
      </c>
      <c r="C26" s="119" t="s">
        <v>432</v>
      </c>
      <c r="D26" s="90" t="s">
        <v>585</v>
      </c>
      <c r="E26" s="90"/>
    </row>
    <row r="27" spans="1:5" s="109" customFormat="1" ht="38.25">
      <c r="A27" s="90" t="s">
        <v>162</v>
      </c>
      <c r="B27" s="90" t="s">
        <v>182</v>
      </c>
      <c r="C27" s="119" t="s">
        <v>433</v>
      </c>
      <c r="D27" s="90" t="s">
        <v>586</v>
      </c>
      <c r="E27" s="90" t="s">
        <v>53</v>
      </c>
    </row>
    <row r="28" spans="1:5" s="109" customFormat="1" ht="51">
      <c r="A28" s="90" t="s">
        <v>162</v>
      </c>
      <c r="B28" s="90" t="s">
        <v>182</v>
      </c>
      <c r="C28" s="119" t="s">
        <v>434</v>
      </c>
      <c r="D28" s="90" t="s">
        <v>643</v>
      </c>
      <c r="E28" s="90"/>
    </row>
    <row r="29" spans="1:5" s="109" customFormat="1" ht="38.25">
      <c r="A29" s="90" t="s">
        <v>162</v>
      </c>
      <c r="B29" s="90" t="s">
        <v>182</v>
      </c>
      <c r="C29" s="119" t="s">
        <v>435</v>
      </c>
      <c r="D29" s="90" t="s">
        <v>644</v>
      </c>
      <c r="E29" s="90" t="s">
        <v>53</v>
      </c>
    </row>
    <row r="30" spans="1:5" s="109" customFormat="1" ht="76.5">
      <c r="A30" s="90" t="s">
        <v>162</v>
      </c>
      <c r="B30" s="90" t="s">
        <v>182</v>
      </c>
      <c r="C30" s="119" t="s">
        <v>436</v>
      </c>
      <c r="D30" s="90" t="s">
        <v>645</v>
      </c>
      <c r="E30" s="90" t="s">
        <v>53</v>
      </c>
    </row>
    <row r="31" spans="1:5" s="109" customFormat="1" ht="25.5">
      <c r="A31" s="90" t="s">
        <v>162</v>
      </c>
      <c r="B31" s="90" t="s">
        <v>182</v>
      </c>
      <c r="C31" s="119" t="s">
        <v>798</v>
      </c>
      <c r="D31" s="90" t="s">
        <v>646</v>
      </c>
      <c r="E31" s="90"/>
    </row>
    <row r="32" spans="1:5" s="109" customFormat="1" ht="38.25">
      <c r="A32" s="90" t="s">
        <v>162</v>
      </c>
      <c r="B32" s="90" t="s">
        <v>183</v>
      </c>
      <c r="C32" s="119" t="s">
        <v>437</v>
      </c>
      <c r="D32" s="90" t="s">
        <v>647</v>
      </c>
      <c r="E32" s="90"/>
    </row>
    <row r="33" spans="1:5" s="109" customFormat="1" ht="38.25">
      <c r="A33" s="90" t="s">
        <v>162</v>
      </c>
      <c r="B33" s="90" t="s">
        <v>183</v>
      </c>
      <c r="C33" s="119" t="s">
        <v>438</v>
      </c>
      <c r="D33" s="90" t="s">
        <v>648</v>
      </c>
      <c r="E33" s="90"/>
    </row>
    <row r="34" spans="1:5" s="109" customFormat="1" ht="38.25">
      <c r="A34" s="90" t="s">
        <v>162</v>
      </c>
      <c r="B34" s="90" t="s">
        <v>183</v>
      </c>
      <c r="C34" s="119" t="s">
        <v>439</v>
      </c>
      <c r="D34" s="90" t="s">
        <v>649</v>
      </c>
      <c r="E34" s="90"/>
    </row>
    <row r="35" spans="1:5" s="109" customFormat="1" ht="38.25">
      <c r="A35" s="90" t="s">
        <v>162</v>
      </c>
      <c r="B35" s="90" t="s">
        <v>183</v>
      </c>
      <c r="C35" s="119" t="s">
        <v>440</v>
      </c>
      <c r="D35" s="90" t="s">
        <v>650</v>
      </c>
      <c r="E35" s="90"/>
    </row>
    <row r="36" spans="1:5" s="109" customFormat="1" ht="51">
      <c r="A36" s="90" t="s">
        <v>162</v>
      </c>
      <c r="B36" s="90" t="s">
        <v>183</v>
      </c>
      <c r="C36" s="119" t="s">
        <v>441</v>
      </c>
      <c r="D36" s="90" t="s">
        <v>651</v>
      </c>
      <c r="E36" s="90"/>
    </row>
    <row r="37" spans="1:5" s="109" customFormat="1" ht="51">
      <c r="A37" s="90" t="s">
        <v>162</v>
      </c>
      <c r="B37" s="90" t="s">
        <v>183</v>
      </c>
      <c r="C37" s="119" t="s">
        <v>442</v>
      </c>
      <c r="D37" s="90" t="s">
        <v>652</v>
      </c>
      <c r="E37" s="90"/>
    </row>
    <row r="38" spans="1:5" s="109" customFormat="1" ht="63.75">
      <c r="A38" s="90" t="s">
        <v>161</v>
      </c>
      <c r="B38" s="90" t="s">
        <v>178</v>
      </c>
      <c r="C38" s="119" t="s">
        <v>653</v>
      </c>
      <c r="D38" s="90" t="s">
        <v>588</v>
      </c>
      <c r="E38" s="90"/>
    </row>
    <row r="39" spans="1:5" s="109" customFormat="1" ht="51">
      <c r="A39" s="90" t="s">
        <v>161</v>
      </c>
      <c r="B39" s="90" t="s">
        <v>178</v>
      </c>
      <c r="C39" s="119" t="s">
        <v>406</v>
      </c>
      <c r="D39" s="90" t="s">
        <v>589</v>
      </c>
      <c r="E39" s="90"/>
    </row>
    <row r="40" spans="1:5" s="109" customFormat="1" ht="51">
      <c r="A40" s="90" t="s">
        <v>161</v>
      </c>
      <c r="B40" s="90" t="s">
        <v>179</v>
      </c>
      <c r="C40" s="119" t="s">
        <v>407</v>
      </c>
      <c r="D40" s="90" t="s">
        <v>590</v>
      </c>
      <c r="E40" s="90"/>
    </row>
    <row r="41" spans="1:5" s="109" customFormat="1" ht="38.25">
      <c r="A41" s="90" t="s">
        <v>161</v>
      </c>
      <c r="B41" s="90" t="s">
        <v>180</v>
      </c>
      <c r="C41" s="119" t="s">
        <v>408</v>
      </c>
      <c r="D41" s="90" t="s">
        <v>591</v>
      </c>
      <c r="E41" s="90" t="s">
        <v>53</v>
      </c>
    </row>
    <row r="42" spans="1:5" s="109" customFormat="1" ht="89.25">
      <c r="A42" s="90" t="s">
        <v>161</v>
      </c>
      <c r="B42" s="90" t="s">
        <v>178</v>
      </c>
      <c r="C42" s="119" t="s">
        <v>409</v>
      </c>
      <c r="D42" s="90" t="s">
        <v>592</v>
      </c>
      <c r="E42" s="90"/>
    </row>
    <row r="43" spans="1:5" s="109" customFormat="1" ht="63.75">
      <c r="A43" s="90" t="s">
        <v>161</v>
      </c>
      <c r="B43" s="90" t="s">
        <v>179</v>
      </c>
      <c r="C43" s="119" t="s">
        <v>410</v>
      </c>
      <c r="D43" s="90" t="s">
        <v>593</v>
      </c>
      <c r="E43" s="90"/>
    </row>
    <row r="44" spans="1:5" s="109" customFormat="1" ht="63.75">
      <c r="A44" s="90" t="s">
        <v>161</v>
      </c>
      <c r="B44" s="90" t="s">
        <v>179</v>
      </c>
      <c r="C44" s="119" t="s">
        <v>411</v>
      </c>
      <c r="D44" s="90" t="s">
        <v>594</v>
      </c>
      <c r="E44" s="90"/>
    </row>
    <row r="45" spans="1:5" s="109" customFormat="1" ht="102">
      <c r="A45" s="90" t="s">
        <v>161</v>
      </c>
      <c r="B45" s="90" t="s">
        <v>178</v>
      </c>
      <c r="C45" s="119" t="s">
        <v>655</v>
      </c>
      <c r="D45" s="90" t="s">
        <v>654</v>
      </c>
      <c r="E45" s="90"/>
    </row>
    <row r="46" spans="1:5" s="109" customFormat="1" ht="102">
      <c r="A46" s="90" t="s">
        <v>161</v>
      </c>
      <c r="B46" s="90" t="s">
        <v>180</v>
      </c>
      <c r="C46" s="119" t="s">
        <v>443</v>
      </c>
      <c r="D46" s="90" t="s">
        <v>595</v>
      </c>
      <c r="E46" s="90"/>
    </row>
    <row r="47" spans="1:5" s="109" customFormat="1" ht="76.5">
      <c r="A47" s="90" t="s">
        <v>161</v>
      </c>
      <c r="B47" s="90" t="s">
        <v>178</v>
      </c>
      <c r="C47" s="119" t="s">
        <v>656</v>
      </c>
      <c r="D47" s="90" t="s">
        <v>596</v>
      </c>
      <c r="E47" s="90"/>
    </row>
    <row r="48" spans="1:5" s="109" customFormat="1" ht="89.25">
      <c r="A48" s="90" t="s">
        <v>161</v>
      </c>
      <c r="B48" s="90" t="s">
        <v>179</v>
      </c>
      <c r="C48" s="119" t="s">
        <v>412</v>
      </c>
      <c r="D48" s="119" t="s">
        <v>755</v>
      </c>
      <c r="E48" s="90"/>
    </row>
    <row r="49" spans="1:5" s="109" customFormat="1" ht="63.75">
      <c r="A49" s="90" t="s">
        <v>161</v>
      </c>
      <c r="B49" s="90" t="s">
        <v>180</v>
      </c>
      <c r="C49" s="119" t="s">
        <v>413</v>
      </c>
      <c r="D49" s="90" t="s">
        <v>597</v>
      </c>
      <c r="E49" s="90"/>
    </row>
    <row r="50" spans="1:5" s="109" customFormat="1" ht="63.75">
      <c r="A50" s="90" t="s">
        <v>161</v>
      </c>
      <c r="B50" s="90" t="s">
        <v>180</v>
      </c>
      <c r="C50" s="119" t="s">
        <v>663</v>
      </c>
      <c r="D50" s="90" t="s">
        <v>664</v>
      </c>
      <c r="E50" s="90"/>
    </row>
    <row r="51" spans="1:5" s="109" customFormat="1" ht="25.5">
      <c r="A51" s="90" t="s">
        <v>157</v>
      </c>
      <c r="B51" s="90" t="s">
        <v>198</v>
      </c>
      <c r="C51" s="119" t="s">
        <v>321</v>
      </c>
      <c r="D51" s="90" t="s">
        <v>752</v>
      </c>
      <c r="E51" s="90" t="s">
        <v>53</v>
      </c>
    </row>
    <row r="52" spans="1:5" s="109" customFormat="1" ht="63.75">
      <c r="A52" s="90" t="s">
        <v>157</v>
      </c>
      <c r="B52" s="90" t="s">
        <v>196</v>
      </c>
      <c r="C52" s="119" t="s">
        <v>837</v>
      </c>
      <c r="D52" s="90" t="s">
        <v>598</v>
      </c>
      <c r="E52" s="90"/>
    </row>
    <row r="53" spans="1:5" s="109" customFormat="1" ht="38.25">
      <c r="A53" s="90" t="s">
        <v>157</v>
      </c>
      <c r="B53" s="90" t="s">
        <v>197</v>
      </c>
      <c r="C53" s="119" t="s">
        <v>414</v>
      </c>
      <c r="D53" s="90" t="s">
        <v>599</v>
      </c>
      <c r="E53" s="90" t="s">
        <v>53</v>
      </c>
    </row>
    <row r="54" spans="1:5" s="109" customFormat="1" ht="25.5">
      <c r="A54" s="90" t="s">
        <v>157</v>
      </c>
      <c r="B54" s="90" t="s">
        <v>198</v>
      </c>
      <c r="C54" s="119" t="s">
        <v>415</v>
      </c>
      <c r="D54" s="90" t="s">
        <v>600</v>
      </c>
      <c r="E54" s="90"/>
    </row>
    <row r="55" spans="1:5" s="109" customFormat="1" ht="38.25">
      <c r="A55" s="90" t="s">
        <v>157</v>
      </c>
      <c r="B55" s="90" t="s">
        <v>198</v>
      </c>
      <c r="C55" s="119" t="s">
        <v>416</v>
      </c>
      <c r="D55" s="90" t="s">
        <v>601</v>
      </c>
      <c r="E55" s="90"/>
    </row>
    <row r="56" spans="1:5" s="109" customFormat="1" ht="38.25">
      <c r="A56" s="90" t="s">
        <v>157</v>
      </c>
      <c r="B56" s="90" t="s">
        <v>198</v>
      </c>
      <c r="C56" s="119" t="s">
        <v>657</v>
      </c>
      <c r="D56" s="90" t="s">
        <v>602</v>
      </c>
      <c r="E56" s="90" t="s">
        <v>53</v>
      </c>
    </row>
    <row r="57" spans="1:5" s="109" customFormat="1" ht="38.25">
      <c r="A57" s="90" t="s">
        <v>157</v>
      </c>
      <c r="B57" s="90" t="s">
        <v>197</v>
      </c>
      <c r="C57" s="119" t="s">
        <v>417</v>
      </c>
      <c r="D57" s="90" t="s">
        <v>603</v>
      </c>
      <c r="E57" s="90"/>
    </row>
    <row r="58" spans="1:5" s="109" customFormat="1" ht="25.5">
      <c r="A58" s="90" t="s">
        <v>157</v>
      </c>
      <c r="B58" s="90" t="s">
        <v>198</v>
      </c>
      <c r="C58" s="119" t="s">
        <v>418</v>
      </c>
      <c r="D58" s="90" t="s">
        <v>604</v>
      </c>
      <c r="E58" s="90"/>
    </row>
    <row r="59" spans="1:5" s="109" customFormat="1" ht="25.5">
      <c r="A59" s="90" t="s">
        <v>157</v>
      </c>
      <c r="B59" s="90" t="s">
        <v>198</v>
      </c>
      <c r="C59" s="119" t="s">
        <v>419</v>
      </c>
      <c r="D59" s="90" t="s">
        <v>605</v>
      </c>
      <c r="E59" s="90"/>
    </row>
    <row r="60" spans="1:5" s="109" customFormat="1" ht="89.25">
      <c r="A60" s="90" t="s">
        <v>156</v>
      </c>
      <c r="B60" s="90" t="s">
        <v>171</v>
      </c>
      <c r="C60" s="119" t="s">
        <v>444</v>
      </c>
      <c r="D60" s="90" t="s">
        <v>658</v>
      </c>
      <c r="E60" s="90" t="s">
        <v>53</v>
      </c>
    </row>
    <row r="61" spans="1:5" s="109" customFormat="1" ht="89.25">
      <c r="A61" s="90" t="s">
        <v>156</v>
      </c>
      <c r="B61" s="90" t="s">
        <v>171</v>
      </c>
      <c r="C61" s="119" t="s">
        <v>445</v>
      </c>
      <c r="D61" s="90" t="s">
        <v>659</v>
      </c>
      <c r="E61" s="90"/>
    </row>
    <row r="62" spans="1:5" s="109" customFormat="1" ht="38.25">
      <c r="A62" s="90" t="s">
        <v>156</v>
      </c>
      <c r="B62" s="90" t="s">
        <v>171</v>
      </c>
      <c r="C62" s="119" t="s">
        <v>660</v>
      </c>
      <c r="D62" s="90" t="s">
        <v>606</v>
      </c>
      <c r="E62" s="90" t="s">
        <v>53</v>
      </c>
    </row>
    <row r="63" spans="1:5" s="109" customFormat="1" ht="25.5">
      <c r="A63" s="90" t="s">
        <v>156</v>
      </c>
      <c r="B63" s="90" t="s">
        <v>171</v>
      </c>
      <c r="C63" s="119" t="s">
        <v>446</v>
      </c>
      <c r="D63" s="90" t="s">
        <v>607</v>
      </c>
      <c r="E63" s="90" t="s">
        <v>53</v>
      </c>
    </row>
    <row r="64" spans="1:5" s="109" customFormat="1" ht="25.5">
      <c r="A64" s="90" t="s">
        <v>156</v>
      </c>
      <c r="B64" s="90" t="s">
        <v>171</v>
      </c>
      <c r="C64" s="119" t="s">
        <v>447</v>
      </c>
      <c r="D64" s="90" t="s">
        <v>608</v>
      </c>
      <c r="E64" s="90" t="s">
        <v>53</v>
      </c>
    </row>
    <row r="65" spans="1:5" s="109" customFormat="1" ht="63.75">
      <c r="A65" s="90" t="s">
        <v>156</v>
      </c>
      <c r="B65" s="90" t="s">
        <v>171</v>
      </c>
      <c r="C65" s="119" t="s">
        <v>448</v>
      </c>
      <c r="D65" s="90" t="s">
        <v>609</v>
      </c>
      <c r="E65" s="90" t="s">
        <v>53</v>
      </c>
    </row>
    <row r="66" spans="1:5" s="109" customFormat="1" ht="38.25">
      <c r="A66" s="90" t="s">
        <v>156</v>
      </c>
      <c r="B66" s="90" t="s">
        <v>171</v>
      </c>
      <c r="C66" s="119" t="s">
        <v>635</v>
      </c>
      <c r="D66" s="90" t="s">
        <v>636</v>
      </c>
      <c r="E66" s="90"/>
    </row>
    <row r="67" spans="1:5" s="109" customFormat="1" ht="63.75">
      <c r="A67" s="90" t="s">
        <v>165</v>
      </c>
      <c r="B67" s="90" t="s">
        <v>191</v>
      </c>
      <c r="C67" s="119" t="s">
        <v>449</v>
      </c>
      <c r="D67" s="90" t="s">
        <v>610</v>
      </c>
      <c r="E67" s="90"/>
    </row>
    <row r="68" spans="1:5" s="109" customFormat="1" ht="63.75">
      <c r="A68" s="90" t="s">
        <v>165</v>
      </c>
      <c r="B68" s="90" t="s">
        <v>191</v>
      </c>
      <c r="C68" s="119" t="s">
        <v>450</v>
      </c>
      <c r="D68" s="90" t="s">
        <v>610</v>
      </c>
      <c r="E68" s="90"/>
    </row>
    <row r="69" spans="1:5" s="109" customFormat="1" ht="63.75">
      <c r="A69" s="90" t="s">
        <v>158</v>
      </c>
      <c r="B69" s="90" t="s">
        <v>199</v>
      </c>
      <c r="C69" s="119" t="s">
        <v>463</v>
      </c>
      <c r="D69" s="90" t="s">
        <v>611</v>
      </c>
      <c r="E69" s="90" t="s">
        <v>451</v>
      </c>
    </row>
    <row r="70" spans="1:5" s="109" customFormat="1" ht="63.75">
      <c r="A70" s="90" t="s">
        <v>158</v>
      </c>
      <c r="B70" s="90" t="s">
        <v>199</v>
      </c>
      <c r="C70" s="119" t="s">
        <v>464</v>
      </c>
      <c r="D70" s="90" t="s">
        <v>612</v>
      </c>
      <c r="E70" s="90" t="s">
        <v>451</v>
      </c>
    </row>
    <row r="71" spans="1:5" s="109" customFormat="1" ht="63.75">
      <c r="A71" s="90" t="s">
        <v>158</v>
      </c>
      <c r="B71" s="90" t="s">
        <v>199</v>
      </c>
      <c r="C71" s="119" t="s">
        <v>861</v>
      </c>
      <c r="D71" s="90" t="s">
        <v>613</v>
      </c>
      <c r="E71" s="90"/>
    </row>
    <row r="72" spans="1:5" s="109" customFormat="1" ht="63.75">
      <c r="A72" s="90" t="s">
        <v>158</v>
      </c>
      <c r="B72" s="90" t="s">
        <v>199</v>
      </c>
      <c r="C72" s="119" t="s">
        <v>465</v>
      </c>
      <c r="D72" s="90" t="s">
        <v>614</v>
      </c>
      <c r="E72" s="90"/>
    </row>
    <row r="73" spans="1:5" s="109" customFormat="1" ht="63.75">
      <c r="A73" s="90" t="s">
        <v>158</v>
      </c>
      <c r="B73" s="90" t="s">
        <v>199</v>
      </c>
      <c r="C73" s="119" t="s">
        <v>466</v>
      </c>
      <c r="D73" s="90" t="s">
        <v>615</v>
      </c>
      <c r="E73" s="90"/>
    </row>
    <row r="74" spans="1:5" s="109" customFormat="1" ht="76.5">
      <c r="A74" s="90" t="s">
        <v>158</v>
      </c>
      <c r="B74" s="90" t="s">
        <v>199</v>
      </c>
      <c r="C74" s="119" t="s">
        <v>467</v>
      </c>
      <c r="D74" s="90" t="s">
        <v>616</v>
      </c>
      <c r="E74" s="90" t="s">
        <v>451</v>
      </c>
    </row>
    <row r="75" spans="1:5" s="109" customFormat="1" ht="63.75">
      <c r="A75" s="90" t="s">
        <v>158</v>
      </c>
      <c r="B75" s="90" t="s">
        <v>199</v>
      </c>
      <c r="C75" s="119" t="s">
        <v>452</v>
      </c>
      <c r="D75" s="90" t="s">
        <v>617</v>
      </c>
      <c r="E75" s="90"/>
    </row>
    <row r="76" spans="1:5" s="109" customFormat="1" ht="63.75">
      <c r="A76" s="90" t="s">
        <v>158</v>
      </c>
      <c r="B76" s="90" t="s">
        <v>200</v>
      </c>
      <c r="C76" s="119" t="s">
        <v>453</v>
      </c>
      <c r="D76" s="90" t="s">
        <v>618</v>
      </c>
      <c r="E76" s="90"/>
    </row>
    <row r="77" spans="1:5" s="109" customFormat="1" ht="63.75">
      <c r="A77" s="90" t="s">
        <v>158</v>
      </c>
      <c r="B77" s="90" t="s">
        <v>200</v>
      </c>
      <c r="C77" s="119" t="s">
        <v>454</v>
      </c>
      <c r="D77" s="90" t="s">
        <v>619</v>
      </c>
      <c r="E77" s="90" t="s">
        <v>451</v>
      </c>
    </row>
    <row r="78" spans="1:5" s="109" customFormat="1" ht="76.5">
      <c r="A78" s="90" t="s">
        <v>158</v>
      </c>
      <c r="B78" s="90" t="s">
        <v>200</v>
      </c>
      <c r="C78" s="119" t="s">
        <v>455</v>
      </c>
      <c r="D78" s="90" t="s">
        <v>620</v>
      </c>
      <c r="E78" s="90"/>
    </row>
    <row r="79" spans="1:5" s="109" customFormat="1" ht="63.75">
      <c r="A79" s="90" t="s">
        <v>158</v>
      </c>
      <c r="B79" s="90" t="s">
        <v>200</v>
      </c>
      <c r="C79" s="119" t="s">
        <v>456</v>
      </c>
      <c r="D79" s="90" t="s">
        <v>621</v>
      </c>
      <c r="E79" s="90"/>
    </row>
    <row r="80" spans="1:5" s="109" customFormat="1" ht="89.25">
      <c r="A80" s="90" t="s">
        <v>158</v>
      </c>
      <c r="B80" s="90" t="s">
        <v>200</v>
      </c>
      <c r="C80" s="119" t="s">
        <v>457</v>
      </c>
      <c r="D80" s="90" t="s">
        <v>622</v>
      </c>
      <c r="E80" s="90" t="s">
        <v>451</v>
      </c>
    </row>
    <row r="81" spans="1:5" s="109" customFormat="1" ht="63.75">
      <c r="A81" s="90" t="s">
        <v>158</v>
      </c>
      <c r="B81" s="90" t="s">
        <v>200</v>
      </c>
      <c r="C81" s="119" t="s">
        <v>468</v>
      </c>
      <c r="D81" s="90" t="s">
        <v>623</v>
      </c>
      <c r="E81" s="90" t="s">
        <v>451</v>
      </c>
    </row>
    <row r="82" spans="1:5" s="109" customFormat="1" ht="63.75">
      <c r="A82" s="90" t="s">
        <v>158</v>
      </c>
      <c r="B82" s="90" t="s">
        <v>200</v>
      </c>
      <c r="C82" s="119" t="s">
        <v>458</v>
      </c>
      <c r="D82" s="90" t="s">
        <v>624</v>
      </c>
      <c r="E82" s="90"/>
    </row>
    <row r="83" spans="1:5" s="109" customFormat="1" ht="63.75">
      <c r="A83" s="90" t="s">
        <v>158</v>
      </c>
      <c r="B83" s="90" t="s">
        <v>200</v>
      </c>
      <c r="C83" s="119" t="s">
        <v>459</v>
      </c>
      <c r="D83" s="90" t="s">
        <v>625</v>
      </c>
      <c r="E83" s="90" t="s">
        <v>451</v>
      </c>
    </row>
    <row r="84" spans="1:5" s="109" customFormat="1" ht="63.75">
      <c r="A84" s="90" t="s">
        <v>158</v>
      </c>
      <c r="B84" s="90" t="s">
        <v>200</v>
      </c>
      <c r="C84" s="119" t="s">
        <v>460</v>
      </c>
      <c r="D84" s="90" t="s">
        <v>626</v>
      </c>
      <c r="E84" s="90"/>
    </row>
    <row r="85" spans="1:5" s="109" customFormat="1" ht="63.75">
      <c r="A85" s="90" t="s">
        <v>158</v>
      </c>
      <c r="B85" s="90" t="s">
        <v>200</v>
      </c>
      <c r="C85" s="119" t="s">
        <v>461</v>
      </c>
      <c r="D85" s="90" t="s">
        <v>627</v>
      </c>
      <c r="E85" s="90" t="s">
        <v>451</v>
      </c>
    </row>
    <row r="86" spans="1:5" s="109" customFormat="1" ht="63.75">
      <c r="A86" s="90" t="s">
        <v>158</v>
      </c>
      <c r="B86" s="90" t="s">
        <v>200</v>
      </c>
      <c r="C86" s="119" t="s">
        <v>661</v>
      </c>
      <c r="D86" s="90" t="s">
        <v>628</v>
      </c>
      <c r="E86" s="90"/>
    </row>
    <row r="87" spans="1:5" s="109" customFormat="1" ht="63.75">
      <c r="A87" s="90" t="s">
        <v>158</v>
      </c>
      <c r="B87" s="90" t="s">
        <v>200</v>
      </c>
      <c r="C87" s="119" t="s">
        <v>469</v>
      </c>
      <c r="D87" s="90" t="s">
        <v>629</v>
      </c>
      <c r="E87" s="90"/>
    </row>
    <row r="88" spans="1:5" s="109" customFormat="1" ht="63.75">
      <c r="A88" s="90" t="s">
        <v>158</v>
      </c>
      <c r="B88" s="90" t="s">
        <v>201</v>
      </c>
      <c r="C88" s="119" t="s">
        <v>470</v>
      </c>
      <c r="D88" s="90" t="s">
        <v>630</v>
      </c>
      <c r="E88" s="90" t="s">
        <v>451</v>
      </c>
    </row>
    <row r="89" spans="1:5" s="109" customFormat="1" ht="63.75">
      <c r="A89" s="90" t="s">
        <v>158</v>
      </c>
      <c r="B89" s="90" t="s">
        <v>201</v>
      </c>
      <c r="C89" s="119" t="s">
        <v>471</v>
      </c>
      <c r="D89" s="90" t="s">
        <v>631</v>
      </c>
      <c r="E89" s="90"/>
    </row>
    <row r="90" spans="1:5" s="109" customFormat="1" ht="76.5">
      <c r="A90" s="90" t="s">
        <v>158</v>
      </c>
      <c r="B90" s="90" t="s">
        <v>201</v>
      </c>
      <c r="C90" s="119" t="s">
        <v>462</v>
      </c>
      <c r="D90" s="90" t="s">
        <v>632</v>
      </c>
      <c r="E90" s="90"/>
    </row>
    <row r="91" spans="1:5" s="109" customFormat="1" ht="76.5">
      <c r="A91" s="90" t="s">
        <v>158</v>
      </c>
      <c r="B91" s="90" t="s">
        <v>201</v>
      </c>
      <c r="C91" s="119" t="s">
        <v>857</v>
      </c>
      <c r="D91" s="90" t="s">
        <v>858</v>
      </c>
      <c r="E91" s="90" t="s">
        <v>53</v>
      </c>
    </row>
    <row r="92" spans="1:5" s="109" customFormat="1" ht="191.25">
      <c r="A92" s="90" t="s">
        <v>167</v>
      </c>
      <c r="B92" s="90" t="s">
        <v>194</v>
      </c>
      <c r="C92" s="119" t="s">
        <v>472</v>
      </c>
      <c r="D92" s="90" t="s">
        <v>668</v>
      </c>
      <c r="E92" s="90" t="s">
        <v>53</v>
      </c>
    </row>
    <row r="93" spans="1:5" s="109" customFormat="1" ht="63.75">
      <c r="A93" s="90" t="s">
        <v>167</v>
      </c>
      <c r="B93" s="90" t="s">
        <v>195</v>
      </c>
      <c r="C93" s="119" t="s">
        <v>473</v>
      </c>
      <c r="D93" s="90" t="s">
        <v>669</v>
      </c>
      <c r="E93" s="90"/>
    </row>
    <row r="94" spans="1:5" s="109" customFormat="1" ht="63.75">
      <c r="A94" s="90" t="s">
        <v>167</v>
      </c>
      <c r="B94" s="90" t="s">
        <v>195</v>
      </c>
      <c r="C94" s="119" t="s">
        <v>474</v>
      </c>
      <c r="D94" s="90" t="s">
        <v>671</v>
      </c>
      <c r="E94" s="90" t="s">
        <v>53</v>
      </c>
    </row>
    <row r="95" spans="1:5" s="109" customFormat="1" ht="63.75">
      <c r="A95" s="90" t="s">
        <v>167</v>
      </c>
      <c r="B95" s="90" t="s">
        <v>195</v>
      </c>
      <c r="C95" s="119" t="s">
        <v>475</v>
      </c>
      <c r="D95" s="90" t="s">
        <v>670</v>
      </c>
      <c r="E95" s="90"/>
    </row>
    <row r="96" spans="1:5" s="109" customFormat="1" ht="63.75">
      <c r="A96" s="90" t="s">
        <v>167</v>
      </c>
      <c r="B96" s="90" t="s">
        <v>195</v>
      </c>
      <c r="C96" s="119" t="s">
        <v>476</v>
      </c>
      <c r="D96" s="90" t="s">
        <v>670</v>
      </c>
      <c r="E96" s="90"/>
    </row>
    <row r="97" spans="1:5" s="109" customFormat="1" ht="51">
      <c r="A97" s="90" t="s">
        <v>167</v>
      </c>
      <c r="B97" s="90" t="s">
        <v>195</v>
      </c>
      <c r="C97" s="119" t="s">
        <v>477</v>
      </c>
      <c r="D97" s="90" t="s">
        <v>672</v>
      </c>
      <c r="E97" s="90"/>
    </row>
    <row r="98" spans="1:5" s="109" customFormat="1" ht="114.75">
      <c r="A98" s="90" t="s">
        <v>160</v>
      </c>
      <c r="B98" s="90" t="s">
        <v>478</v>
      </c>
      <c r="C98" s="119" t="s">
        <v>487</v>
      </c>
      <c r="D98" s="90" t="s">
        <v>944</v>
      </c>
      <c r="E98" s="90" t="s">
        <v>53</v>
      </c>
    </row>
    <row r="99" spans="1:5" s="109" customFormat="1" ht="63.75">
      <c r="A99" s="90" t="s">
        <v>160</v>
      </c>
      <c r="B99" s="90" t="s">
        <v>478</v>
      </c>
      <c r="C99" s="119" t="s">
        <v>540</v>
      </c>
      <c r="D99" s="90" t="s">
        <v>945</v>
      </c>
      <c r="E99" s="90"/>
    </row>
    <row r="100" spans="1:5" s="109" customFormat="1" ht="76.5">
      <c r="A100" s="90" t="s">
        <v>160</v>
      </c>
      <c r="B100" s="90" t="s">
        <v>175</v>
      </c>
      <c r="C100" s="119" t="s">
        <v>479</v>
      </c>
      <c r="D100" s="90" t="s">
        <v>946</v>
      </c>
      <c r="E100" s="90" t="s">
        <v>53</v>
      </c>
    </row>
    <row r="101" spans="1:5" s="109" customFormat="1" ht="63.75">
      <c r="A101" s="90" t="s">
        <v>160</v>
      </c>
      <c r="B101" s="90" t="s">
        <v>175</v>
      </c>
      <c r="C101" s="119" t="s">
        <v>480</v>
      </c>
      <c r="D101" s="90" t="s">
        <v>947</v>
      </c>
      <c r="E101" s="90" t="s">
        <v>53</v>
      </c>
    </row>
    <row r="102" spans="1:5" s="109" customFormat="1" ht="89.25">
      <c r="A102" s="90" t="s">
        <v>160</v>
      </c>
      <c r="B102" s="90" t="s">
        <v>175</v>
      </c>
      <c r="C102" s="119" t="s">
        <v>481</v>
      </c>
      <c r="D102" s="90" t="s">
        <v>673</v>
      </c>
      <c r="E102" s="90" t="s">
        <v>53</v>
      </c>
    </row>
    <row r="103" spans="1:5" s="109" customFormat="1" ht="63.75">
      <c r="A103" s="90" t="s">
        <v>160</v>
      </c>
      <c r="B103" s="90" t="s">
        <v>175</v>
      </c>
      <c r="C103" s="119" t="s">
        <v>347</v>
      </c>
      <c r="D103" s="90" t="s">
        <v>674</v>
      </c>
      <c r="E103" s="90" t="s">
        <v>53</v>
      </c>
    </row>
    <row r="104" spans="1:5" s="109" customFormat="1" ht="76.5">
      <c r="A104" s="90" t="s">
        <v>160</v>
      </c>
      <c r="B104" s="90" t="s">
        <v>175</v>
      </c>
      <c r="C104" s="119" t="s">
        <v>482</v>
      </c>
      <c r="D104" s="90" t="s">
        <v>675</v>
      </c>
      <c r="E104" s="90" t="s">
        <v>53</v>
      </c>
    </row>
    <row r="105" spans="1:5" s="109" customFormat="1" ht="63.75">
      <c r="A105" s="90" t="s">
        <v>160</v>
      </c>
      <c r="B105" s="90" t="s">
        <v>175</v>
      </c>
      <c r="C105" s="119" t="s">
        <v>483</v>
      </c>
      <c r="D105" s="90" t="s">
        <v>676</v>
      </c>
      <c r="E105" s="90"/>
    </row>
    <row r="106" spans="1:5" s="109" customFormat="1" ht="63.75">
      <c r="A106" s="90" t="s">
        <v>160</v>
      </c>
      <c r="B106" s="90" t="s">
        <v>177</v>
      </c>
      <c r="C106" s="119" t="s">
        <v>484</v>
      </c>
      <c r="D106" s="90" t="s">
        <v>948</v>
      </c>
      <c r="E106" s="90"/>
    </row>
    <row r="107" spans="1:5" s="109" customFormat="1" ht="63.75">
      <c r="A107" s="90" t="s">
        <v>160</v>
      </c>
      <c r="B107" s="90" t="s">
        <v>177</v>
      </c>
      <c r="C107" s="119" t="s">
        <v>488</v>
      </c>
      <c r="D107" s="90" t="s">
        <v>949</v>
      </c>
      <c r="E107" s="90"/>
    </row>
    <row r="108" spans="1:5" s="109" customFormat="1" ht="63.75">
      <c r="A108" s="90" t="s">
        <v>160</v>
      </c>
      <c r="B108" s="90" t="s">
        <v>177</v>
      </c>
      <c r="C108" s="119" t="s">
        <v>485</v>
      </c>
      <c r="D108" s="90" t="s">
        <v>950</v>
      </c>
      <c r="E108" s="90"/>
    </row>
    <row r="109" spans="1:5" s="109" customFormat="1" ht="63.75">
      <c r="A109" s="90" t="s">
        <v>160</v>
      </c>
      <c r="B109" s="90" t="s">
        <v>177</v>
      </c>
      <c r="C109" s="119" t="s">
        <v>486</v>
      </c>
      <c r="D109" s="90" t="s">
        <v>951</v>
      </c>
      <c r="E109" s="90"/>
    </row>
    <row r="110" spans="1:5" s="109" customFormat="1" ht="38.25">
      <c r="A110" s="90" t="s">
        <v>156</v>
      </c>
      <c r="B110" s="90" t="s">
        <v>170</v>
      </c>
      <c r="C110" s="119" t="s">
        <v>238</v>
      </c>
      <c r="D110" s="90" t="s">
        <v>677</v>
      </c>
      <c r="E110" s="90" t="s">
        <v>53</v>
      </c>
    </row>
    <row r="111" spans="1:5" s="109" customFormat="1" ht="89.25">
      <c r="A111" s="89" t="s">
        <v>160</v>
      </c>
      <c r="B111" s="89" t="s">
        <v>931</v>
      </c>
      <c r="C111" s="89" t="s">
        <v>932</v>
      </c>
      <c r="D111" s="89" t="s">
        <v>933</v>
      </c>
      <c r="E111" s="90" t="s">
        <v>53</v>
      </c>
    </row>
    <row r="112" spans="1:5" s="109" customFormat="1" ht="76.5">
      <c r="A112" s="89" t="s">
        <v>160</v>
      </c>
      <c r="B112" s="89" t="s">
        <v>931</v>
      </c>
      <c r="C112" s="89" t="s">
        <v>934</v>
      </c>
      <c r="D112" s="89" t="s">
        <v>933</v>
      </c>
      <c r="E112" s="90" t="s">
        <v>53</v>
      </c>
    </row>
    <row r="113" spans="1:5" s="109" customFormat="1" ht="76.5">
      <c r="A113" s="89" t="s">
        <v>160</v>
      </c>
      <c r="B113" s="89" t="s">
        <v>931</v>
      </c>
      <c r="C113" s="89" t="s">
        <v>935</v>
      </c>
      <c r="D113" s="89" t="s">
        <v>933</v>
      </c>
      <c r="E113" s="90" t="s">
        <v>53</v>
      </c>
    </row>
    <row r="114" spans="1:5" s="109" customFormat="1" ht="63.75">
      <c r="A114" s="89" t="s">
        <v>160</v>
      </c>
      <c r="B114" s="89" t="s">
        <v>931</v>
      </c>
      <c r="C114" s="89" t="s">
        <v>936</v>
      </c>
      <c r="D114" s="89" t="s">
        <v>933</v>
      </c>
      <c r="E114" s="90" t="s">
        <v>53</v>
      </c>
    </row>
    <row r="115" spans="1:5" s="109" customFormat="1" ht="255">
      <c r="A115" s="89" t="s">
        <v>904</v>
      </c>
      <c r="B115" s="89" t="s">
        <v>929</v>
      </c>
      <c r="C115" s="89" t="s">
        <v>937</v>
      </c>
      <c r="D115" s="89" t="s">
        <v>938</v>
      </c>
      <c r="E115" s="90" t="s">
        <v>53</v>
      </c>
    </row>
  </sheetData>
  <sheetProtection algorithmName="SHA-512" hashValue="V1XOx53k7J1s2x4crqxvb/wDES2xY2QQJOSnq+1y+FGntv7IbJoY6CA7DqfcahoW5FQQgYjpRNEtaKLMl/DddA==" saltValue="hl/JAzaVEY5jHCRBY9dqTA==" spinCount="100000" sheet="1" objects="1" scenarios="1"/>
  <protectedRanges>
    <protectedRange sqref="A4:D115" name="Intervalo2"/>
    <protectedRange sqref="E4:E115" name="Intervalo1_1"/>
  </protectedRanges>
  <autoFilter ref="A3:E115" xr:uid="{00000000-0001-0000-0700-000000000000}"/>
  <mergeCells count="2">
    <mergeCell ref="A2:B2"/>
    <mergeCell ref="C2:E2"/>
  </mergeCells>
  <pageMargins left="0.51181102362204722" right="0.51181102362204722" top="0.39370078740157483" bottom="0.39370078740157483" header="0.31496062992125984" footer="0.31496062992125984"/>
  <pageSetup paperSize="9" scale="9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'Objet_Prog antes da Revisão'!$F$4:$F$15</xm:f>
          </x14:formula1>
          <xm:sqref>A4:A115</xm:sqref>
        </x14:dataValidation>
        <x14:dataValidation type="list" allowBlank="1" showInputMessage="1" showErrorMessage="1" xr:uid="{B740D21E-A545-483A-A0BA-0F97E7BE8954}">
          <x14:formula1>
            <xm:f>'Objet_Prog antes da Revisão'!$G$4:$G$38</xm:f>
          </x14:formula1>
          <xm:sqref>B4:B115</xm:sqref>
        </x14:dataValidation>
        <x14:dataValidation type="list" allowBlank="1" showInputMessage="1" showErrorMessage="1" xr:uid="{DC97210E-AE7F-44B3-ACA5-3B02ECC1B3A7}">
          <x14:formula1>
            <xm:f>'Objet_Prog antes da Revisão'!$J$4</xm:f>
          </x14:formula1>
          <xm:sqref>E4:E115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107E8-146B-49A5-AFAF-E67FEC255743}">
  <sheetPr>
    <tabColor rgb="FF92D050"/>
  </sheetPr>
  <dimension ref="A1:AA39"/>
  <sheetViews>
    <sheetView showGridLines="0" zoomScale="80" zoomScaleNormal="80" workbookViewId="0">
      <pane ySplit="3" topLeftCell="A25" activePane="bottomLeft" state="frozen"/>
      <selection pane="bottomLeft" activeCell="D25" sqref="D25"/>
    </sheetView>
  </sheetViews>
  <sheetFormatPr defaultRowHeight="15"/>
  <cols>
    <col min="1" max="1" width="18.7109375" style="77" bestFit="1" customWidth="1"/>
    <col min="2" max="2" width="75.7109375" style="77" bestFit="1" customWidth="1"/>
    <col min="3" max="3" width="20.85546875" style="77" bestFit="1" customWidth="1"/>
    <col min="4" max="4" width="77.42578125" style="77" bestFit="1" customWidth="1"/>
    <col min="5" max="5" width="20" style="12" bestFit="1" customWidth="1"/>
    <col min="6" max="6" width="52.140625" style="78" customWidth="1"/>
    <col min="7" max="7" width="72.85546875" style="78" bestFit="1" customWidth="1"/>
    <col min="8" max="8" width="24.5703125" style="78" bestFit="1" customWidth="1"/>
    <col min="9" max="9" width="26.140625" style="78" bestFit="1" customWidth="1"/>
    <col min="10" max="12" width="9.140625" style="78"/>
    <col min="13" max="16384" width="9.140625" style="77"/>
  </cols>
  <sheetData>
    <row r="1" spans="1:27" ht="4.5" customHeight="1"/>
    <row r="2" spans="1:27" s="82" customFormat="1" ht="34.5" customHeight="1">
      <c r="A2" s="127" t="s">
        <v>206</v>
      </c>
      <c r="B2" s="128"/>
      <c r="C2" s="128"/>
      <c r="D2" s="128"/>
      <c r="E2" s="129"/>
      <c r="F2" s="78"/>
      <c r="G2" s="79"/>
      <c r="H2" s="79"/>
      <c r="I2" s="79"/>
      <c r="J2" s="80">
        <v>44440</v>
      </c>
      <c r="K2" s="79"/>
      <c r="L2" s="79" t="s">
        <v>48</v>
      </c>
      <c r="M2" s="79" t="s">
        <v>49</v>
      </c>
      <c r="N2" s="79" t="s">
        <v>50</v>
      </c>
      <c r="O2" s="79"/>
      <c r="P2" s="81"/>
      <c r="Q2" s="81"/>
      <c r="R2" s="81"/>
      <c r="S2" s="81"/>
      <c r="T2" s="81"/>
      <c r="U2" s="81"/>
      <c r="V2" s="81"/>
      <c r="W2" s="81"/>
      <c r="X2" s="81"/>
      <c r="Y2" s="81"/>
      <c r="Z2" s="79"/>
      <c r="AA2" s="79"/>
    </row>
    <row r="3" spans="1:27" ht="30" customHeight="1">
      <c r="A3" s="59" t="s">
        <v>203</v>
      </c>
      <c r="B3" s="59" t="s">
        <v>204</v>
      </c>
      <c r="C3" s="59" t="s">
        <v>205</v>
      </c>
      <c r="D3" s="59" t="s">
        <v>58</v>
      </c>
      <c r="E3" s="59" t="s">
        <v>59</v>
      </c>
    </row>
    <row r="4" spans="1:27">
      <c r="A4" s="83" t="s">
        <v>73</v>
      </c>
      <c r="B4" s="84" t="s">
        <v>61</v>
      </c>
      <c r="C4" s="83" t="s">
        <v>89</v>
      </c>
      <c r="D4" s="83" t="s">
        <v>88</v>
      </c>
      <c r="E4" s="85" t="s">
        <v>215</v>
      </c>
      <c r="F4" s="78" t="s">
        <v>156</v>
      </c>
      <c r="G4" s="78" t="s">
        <v>168</v>
      </c>
      <c r="H4" s="78" t="s">
        <v>208</v>
      </c>
      <c r="I4" s="78" t="s">
        <v>55</v>
      </c>
      <c r="J4" s="78" t="s">
        <v>53</v>
      </c>
    </row>
    <row r="5" spans="1:27">
      <c r="A5" s="83" t="s">
        <v>73</v>
      </c>
      <c r="B5" s="84" t="s">
        <v>61</v>
      </c>
      <c r="C5" s="83" t="s">
        <v>91</v>
      </c>
      <c r="D5" s="83" t="s">
        <v>90</v>
      </c>
      <c r="E5" s="85" t="s">
        <v>216</v>
      </c>
      <c r="F5" s="78" t="s">
        <v>160</v>
      </c>
      <c r="G5" s="78" t="s">
        <v>169</v>
      </c>
      <c r="H5" s="78" t="s">
        <v>209</v>
      </c>
      <c r="I5" s="78" t="s">
        <v>54</v>
      </c>
    </row>
    <row r="6" spans="1:27">
      <c r="A6" s="83" t="s">
        <v>73</v>
      </c>
      <c r="B6" s="84" t="s">
        <v>61</v>
      </c>
      <c r="C6" s="83" t="s">
        <v>93</v>
      </c>
      <c r="D6" s="83" t="s">
        <v>92</v>
      </c>
      <c r="E6" s="85" t="s">
        <v>215</v>
      </c>
      <c r="F6" s="78" t="s">
        <v>161</v>
      </c>
      <c r="G6" s="78" t="s">
        <v>170</v>
      </c>
      <c r="H6" s="78" t="s">
        <v>210</v>
      </c>
    </row>
    <row r="7" spans="1:27">
      <c r="A7" s="83" t="s">
        <v>73</v>
      </c>
      <c r="B7" s="84" t="s">
        <v>61</v>
      </c>
      <c r="C7" s="83" t="s">
        <v>95</v>
      </c>
      <c r="D7" s="83" t="s">
        <v>941</v>
      </c>
      <c r="E7" s="85" t="s">
        <v>229</v>
      </c>
      <c r="F7" s="78" t="s">
        <v>162</v>
      </c>
      <c r="G7" s="78" t="s">
        <v>171</v>
      </c>
      <c r="H7" s="78" t="s">
        <v>211</v>
      </c>
    </row>
    <row r="8" spans="1:27">
      <c r="A8" s="83" t="s">
        <v>73</v>
      </c>
      <c r="B8" s="84" t="s">
        <v>61</v>
      </c>
      <c r="C8" s="83" t="s">
        <v>97</v>
      </c>
      <c r="D8" s="83" t="s">
        <v>96</v>
      </c>
      <c r="E8" s="85" t="s">
        <v>215</v>
      </c>
      <c r="F8" s="78" t="s">
        <v>163</v>
      </c>
      <c r="G8" s="78" t="s">
        <v>172</v>
      </c>
      <c r="H8" s="78" t="s">
        <v>212</v>
      </c>
    </row>
    <row r="9" spans="1:27" ht="30">
      <c r="A9" s="86" t="s">
        <v>74</v>
      </c>
      <c r="B9" s="87" t="s">
        <v>66</v>
      </c>
      <c r="C9" s="86" t="s">
        <v>113</v>
      </c>
      <c r="D9" s="86" t="s">
        <v>112</v>
      </c>
      <c r="E9" s="88" t="s">
        <v>216</v>
      </c>
      <c r="F9" s="78" t="s">
        <v>164</v>
      </c>
      <c r="G9" s="78" t="s">
        <v>173</v>
      </c>
      <c r="H9" s="78" t="s">
        <v>213</v>
      </c>
    </row>
    <row r="10" spans="1:27" ht="30">
      <c r="A10" s="86" t="s">
        <v>74</v>
      </c>
      <c r="B10" s="87" t="s">
        <v>66</v>
      </c>
      <c r="C10" s="86" t="s">
        <v>115</v>
      </c>
      <c r="D10" s="86" t="s">
        <v>114</v>
      </c>
      <c r="E10" s="88" t="s">
        <v>217</v>
      </c>
      <c r="F10" s="78" t="s">
        <v>165</v>
      </c>
      <c r="G10" s="78" t="s">
        <v>174</v>
      </c>
    </row>
    <row r="11" spans="1:27" ht="30">
      <c r="A11" s="86" t="s">
        <v>74</v>
      </c>
      <c r="B11" s="87" t="s">
        <v>66</v>
      </c>
      <c r="C11" s="86" t="s">
        <v>117</v>
      </c>
      <c r="D11" s="86" t="s">
        <v>116</v>
      </c>
      <c r="E11" s="88" t="s">
        <v>217</v>
      </c>
      <c r="F11" s="78" t="s">
        <v>166</v>
      </c>
      <c r="G11" s="78" t="s">
        <v>175</v>
      </c>
    </row>
    <row r="12" spans="1:27" ht="30">
      <c r="A12" s="86" t="s">
        <v>74</v>
      </c>
      <c r="B12" s="87" t="s">
        <v>66</v>
      </c>
      <c r="C12" s="86" t="s">
        <v>119</v>
      </c>
      <c r="D12" s="86" t="s">
        <v>118</v>
      </c>
      <c r="E12" s="88" t="s">
        <v>216</v>
      </c>
      <c r="F12" s="78" t="s">
        <v>167</v>
      </c>
      <c r="G12" s="78" t="s">
        <v>176</v>
      </c>
    </row>
    <row r="13" spans="1:27" ht="30">
      <c r="A13" s="86" t="s">
        <v>74</v>
      </c>
      <c r="B13" s="87" t="s">
        <v>66</v>
      </c>
      <c r="C13" s="86" t="s">
        <v>121</v>
      </c>
      <c r="D13" s="86" t="s">
        <v>120</v>
      </c>
      <c r="E13" s="88" t="s">
        <v>217</v>
      </c>
      <c r="F13" s="78" t="s">
        <v>157</v>
      </c>
      <c r="G13" s="78" t="s">
        <v>177</v>
      </c>
    </row>
    <row r="14" spans="1:27" ht="30">
      <c r="A14" s="86" t="s">
        <v>74</v>
      </c>
      <c r="B14" s="87" t="s">
        <v>66</v>
      </c>
      <c r="C14" s="86" t="s">
        <v>942</v>
      </c>
      <c r="D14" s="86" t="s">
        <v>926</v>
      </c>
      <c r="E14" s="88" t="s">
        <v>217</v>
      </c>
    </row>
    <row r="15" spans="1:27">
      <c r="A15" s="83" t="s">
        <v>75</v>
      </c>
      <c r="B15" s="84" t="s">
        <v>68</v>
      </c>
      <c r="C15" s="83" t="s">
        <v>123</v>
      </c>
      <c r="D15" s="83" t="s">
        <v>122</v>
      </c>
      <c r="E15" s="85" t="s">
        <v>218</v>
      </c>
      <c r="F15" s="78" t="s">
        <v>158</v>
      </c>
      <c r="G15" s="78" t="s">
        <v>178</v>
      </c>
    </row>
    <row r="16" spans="1:27">
      <c r="A16" s="83" t="s">
        <v>75</v>
      </c>
      <c r="B16" s="84" t="s">
        <v>68</v>
      </c>
      <c r="C16" s="83" t="s">
        <v>125</v>
      </c>
      <c r="D16" s="83" t="s">
        <v>124</v>
      </c>
      <c r="E16" s="85" t="s">
        <v>218</v>
      </c>
      <c r="F16" s="78" t="s">
        <v>159</v>
      </c>
      <c r="G16" s="78" t="s">
        <v>179</v>
      </c>
    </row>
    <row r="17" spans="1:27">
      <c r="A17" s="83" t="s">
        <v>75</v>
      </c>
      <c r="B17" s="84" t="s">
        <v>68</v>
      </c>
      <c r="C17" s="83" t="s">
        <v>127</v>
      </c>
      <c r="D17" s="83" t="s">
        <v>126</v>
      </c>
      <c r="E17" s="85" t="s">
        <v>218</v>
      </c>
      <c r="G17" s="78" t="s">
        <v>180</v>
      </c>
    </row>
    <row r="18" spans="1:27" s="78" customFormat="1">
      <c r="A18" s="86" t="s">
        <v>76</v>
      </c>
      <c r="B18" s="87" t="s">
        <v>67</v>
      </c>
      <c r="C18" s="86" t="s">
        <v>129</v>
      </c>
      <c r="D18" s="86" t="s">
        <v>128</v>
      </c>
      <c r="E18" s="88" t="s">
        <v>219</v>
      </c>
      <c r="G18" s="78" t="s">
        <v>181</v>
      </c>
      <c r="M18" s="77"/>
      <c r="N18" s="77"/>
      <c r="O18" s="77"/>
      <c r="P18" s="77"/>
      <c r="Q18" s="77"/>
      <c r="R18" s="77"/>
      <c r="S18" s="77"/>
      <c r="T18" s="77"/>
      <c r="U18" s="77"/>
      <c r="V18" s="77"/>
      <c r="W18" s="77"/>
      <c r="X18" s="77"/>
      <c r="Y18" s="77"/>
      <c r="Z18" s="77"/>
      <c r="AA18" s="77"/>
    </row>
    <row r="19" spans="1:27" s="78" customFormat="1">
      <c r="A19" s="86" t="s">
        <v>76</v>
      </c>
      <c r="B19" s="87" t="s">
        <v>67</v>
      </c>
      <c r="C19" s="86" t="s">
        <v>131</v>
      </c>
      <c r="D19" s="86" t="s">
        <v>130</v>
      </c>
      <c r="E19" s="88" t="s">
        <v>219</v>
      </c>
      <c r="G19" s="78" t="s">
        <v>182</v>
      </c>
      <c r="M19" s="77"/>
      <c r="N19" s="77"/>
      <c r="O19" s="77"/>
      <c r="P19" s="77"/>
      <c r="Q19" s="77"/>
      <c r="R19" s="77"/>
      <c r="S19" s="77"/>
      <c r="T19" s="77"/>
      <c r="U19" s="77"/>
      <c r="V19" s="77"/>
      <c r="W19" s="77"/>
      <c r="X19" s="77"/>
      <c r="Y19" s="77"/>
      <c r="Z19" s="77"/>
      <c r="AA19" s="77"/>
    </row>
    <row r="20" spans="1:27" s="78" customFormat="1">
      <c r="A20" s="86" t="s">
        <v>76</v>
      </c>
      <c r="B20" s="87" t="s">
        <v>67</v>
      </c>
      <c r="C20" s="86" t="s">
        <v>133</v>
      </c>
      <c r="D20" s="86" t="s">
        <v>132</v>
      </c>
      <c r="E20" s="88" t="s">
        <v>219</v>
      </c>
      <c r="G20" s="78" t="s">
        <v>183</v>
      </c>
      <c r="M20" s="77"/>
      <c r="N20" s="77"/>
      <c r="O20" s="77"/>
      <c r="P20" s="77"/>
      <c r="Q20" s="77"/>
      <c r="R20" s="77"/>
      <c r="S20" s="77"/>
      <c r="T20" s="77"/>
      <c r="U20" s="77"/>
      <c r="V20" s="77"/>
      <c r="W20" s="77"/>
      <c r="X20" s="77"/>
      <c r="Y20" s="77"/>
      <c r="Z20" s="77"/>
      <c r="AA20" s="77"/>
    </row>
    <row r="21" spans="1:27" s="78" customFormat="1">
      <c r="A21" s="83" t="s">
        <v>77</v>
      </c>
      <c r="B21" s="84" t="s">
        <v>62</v>
      </c>
      <c r="C21" s="83" t="s">
        <v>135</v>
      </c>
      <c r="D21" s="83" t="s">
        <v>134</v>
      </c>
      <c r="E21" s="85" t="s">
        <v>220</v>
      </c>
      <c r="G21" s="78" t="s">
        <v>184</v>
      </c>
      <c r="M21" s="77"/>
      <c r="N21" s="77"/>
      <c r="O21" s="77"/>
      <c r="P21" s="77"/>
      <c r="Q21" s="77"/>
      <c r="R21" s="77"/>
      <c r="S21" s="77"/>
      <c r="T21" s="77"/>
      <c r="U21" s="77"/>
      <c r="V21" s="77"/>
      <c r="W21" s="77"/>
      <c r="X21" s="77"/>
      <c r="Y21" s="77"/>
      <c r="Z21" s="77"/>
      <c r="AA21" s="77"/>
    </row>
    <row r="22" spans="1:27" s="78" customFormat="1">
      <c r="A22" s="83" t="s">
        <v>77</v>
      </c>
      <c r="B22" s="84" t="s">
        <v>62</v>
      </c>
      <c r="C22" s="83" t="s">
        <v>137</v>
      </c>
      <c r="D22" s="83" t="s">
        <v>136</v>
      </c>
      <c r="E22" s="85" t="s">
        <v>221</v>
      </c>
      <c r="G22" s="78" t="s">
        <v>185</v>
      </c>
      <c r="M22" s="77"/>
      <c r="N22" s="77"/>
      <c r="O22" s="77"/>
      <c r="P22" s="77"/>
      <c r="Q22" s="77"/>
      <c r="R22" s="77"/>
      <c r="S22" s="77"/>
      <c r="T22" s="77"/>
      <c r="U22" s="77"/>
      <c r="V22" s="77"/>
      <c r="W22" s="77"/>
      <c r="X22" s="77"/>
      <c r="Y22" s="77"/>
      <c r="Z22" s="77"/>
      <c r="AA22" s="77"/>
    </row>
    <row r="23" spans="1:27" s="78" customFormat="1">
      <c r="A23" s="83" t="s">
        <v>77</v>
      </c>
      <c r="B23" s="84" t="s">
        <v>62</v>
      </c>
      <c r="C23" s="83" t="s">
        <v>139</v>
      </c>
      <c r="D23" s="83" t="s">
        <v>138</v>
      </c>
      <c r="E23" s="85" t="s">
        <v>220</v>
      </c>
      <c r="G23" s="78" t="s">
        <v>186</v>
      </c>
      <c r="M23" s="77"/>
      <c r="N23" s="77"/>
      <c r="O23" s="77"/>
      <c r="P23" s="77"/>
      <c r="Q23" s="77"/>
      <c r="R23" s="77"/>
      <c r="S23" s="77"/>
      <c r="T23" s="77"/>
      <c r="U23" s="77"/>
      <c r="V23" s="77"/>
      <c r="W23" s="77"/>
      <c r="X23" s="77"/>
      <c r="Y23" s="77"/>
      <c r="Z23" s="77"/>
      <c r="AA23" s="77"/>
    </row>
    <row r="24" spans="1:27" s="78" customFormat="1">
      <c r="A24" s="83" t="s">
        <v>77</v>
      </c>
      <c r="B24" s="84" t="s">
        <v>62</v>
      </c>
      <c r="C24" s="83" t="s">
        <v>141</v>
      </c>
      <c r="D24" s="83" t="s">
        <v>140</v>
      </c>
      <c r="E24" s="85" t="s">
        <v>222</v>
      </c>
      <c r="G24" s="78" t="s">
        <v>187</v>
      </c>
      <c r="M24" s="77"/>
      <c r="N24" s="77"/>
      <c r="O24" s="77"/>
      <c r="P24" s="77"/>
      <c r="Q24" s="77"/>
      <c r="R24" s="77"/>
      <c r="S24" s="77"/>
      <c r="T24" s="77"/>
      <c r="U24" s="77"/>
      <c r="V24" s="77"/>
      <c r="W24" s="77"/>
      <c r="X24" s="77"/>
      <c r="Y24" s="77"/>
      <c r="Z24" s="77"/>
      <c r="AA24" s="77"/>
    </row>
    <row r="25" spans="1:27" s="78" customFormat="1">
      <c r="A25" s="86" t="s">
        <v>78</v>
      </c>
      <c r="B25" s="87" t="s">
        <v>63</v>
      </c>
      <c r="C25" s="86" t="s">
        <v>143</v>
      </c>
      <c r="D25" s="86" t="s">
        <v>940</v>
      </c>
      <c r="E25" s="88" t="s">
        <v>223</v>
      </c>
      <c r="G25" s="78" t="s">
        <v>188</v>
      </c>
      <c r="M25" s="77"/>
      <c r="N25" s="77"/>
      <c r="O25" s="77"/>
      <c r="P25" s="77"/>
      <c r="Q25" s="77"/>
      <c r="R25" s="77"/>
      <c r="S25" s="77"/>
      <c r="T25" s="77"/>
      <c r="U25" s="77"/>
      <c r="V25" s="77"/>
      <c r="W25" s="77"/>
      <c r="X25" s="77"/>
      <c r="Y25" s="77"/>
      <c r="Z25" s="77"/>
      <c r="AA25" s="77"/>
    </row>
    <row r="26" spans="1:27" s="78" customFormat="1">
      <c r="A26" s="86" t="s">
        <v>78</v>
      </c>
      <c r="B26" s="87" t="s">
        <v>63</v>
      </c>
      <c r="C26" s="86" t="s">
        <v>145</v>
      </c>
      <c r="D26" s="86" t="s">
        <v>144</v>
      </c>
      <c r="E26" s="88" t="s">
        <v>223</v>
      </c>
      <c r="G26" s="78" t="s">
        <v>189</v>
      </c>
      <c r="M26" s="77"/>
      <c r="N26" s="77"/>
      <c r="O26" s="77"/>
      <c r="P26" s="77"/>
      <c r="Q26" s="77"/>
      <c r="R26" s="77"/>
      <c r="S26" s="77"/>
      <c r="T26" s="77"/>
      <c r="U26" s="77"/>
      <c r="V26" s="77"/>
      <c r="W26" s="77"/>
      <c r="X26" s="77"/>
      <c r="Y26" s="77"/>
      <c r="Z26" s="77"/>
      <c r="AA26" s="77"/>
    </row>
    <row r="27" spans="1:27" s="78" customFormat="1">
      <c r="A27" s="86" t="s">
        <v>78</v>
      </c>
      <c r="B27" s="87" t="s">
        <v>63</v>
      </c>
      <c r="C27" s="86" t="s">
        <v>147</v>
      </c>
      <c r="D27" s="86" t="s">
        <v>146</v>
      </c>
      <c r="E27" s="88" t="s">
        <v>223</v>
      </c>
      <c r="G27" s="78" t="s">
        <v>190</v>
      </c>
      <c r="M27" s="77"/>
      <c r="N27" s="77"/>
      <c r="O27" s="77"/>
      <c r="P27" s="77"/>
      <c r="Q27" s="77"/>
      <c r="R27" s="77"/>
      <c r="S27" s="77"/>
      <c r="T27" s="77"/>
      <c r="U27" s="77"/>
      <c r="V27" s="77"/>
      <c r="W27" s="77"/>
      <c r="X27" s="77"/>
      <c r="Y27" s="77"/>
      <c r="Z27" s="77"/>
      <c r="AA27" s="77"/>
    </row>
    <row r="28" spans="1:27" s="78" customFormat="1" ht="45">
      <c r="A28" s="83" t="s">
        <v>79</v>
      </c>
      <c r="B28" s="84" t="s">
        <v>72</v>
      </c>
      <c r="C28" s="83" t="s">
        <v>149</v>
      </c>
      <c r="D28" s="83" t="s">
        <v>148</v>
      </c>
      <c r="E28" s="85" t="s">
        <v>224</v>
      </c>
      <c r="G28" s="78" t="s">
        <v>191</v>
      </c>
      <c r="M28" s="77"/>
      <c r="N28" s="77"/>
      <c r="O28" s="77"/>
      <c r="P28" s="77"/>
      <c r="Q28" s="77"/>
      <c r="R28" s="77"/>
      <c r="S28" s="77"/>
      <c r="T28" s="77"/>
      <c r="U28" s="77"/>
      <c r="V28" s="77"/>
      <c r="W28" s="77"/>
      <c r="X28" s="77"/>
      <c r="Y28" s="77"/>
      <c r="Z28" s="77"/>
      <c r="AA28" s="77"/>
    </row>
    <row r="29" spans="1:27" s="78" customFormat="1" ht="45">
      <c r="A29" s="83" t="s">
        <v>79</v>
      </c>
      <c r="B29" s="84" t="s">
        <v>72</v>
      </c>
      <c r="C29" s="83" t="s">
        <v>85</v>
      </c>
      <c r="D29" s="83" t="s">
        <v>86</v>
      </c>
      <c r="E29" s="85" t="s">
        <v>225</v>
      </c>
      <c r="G29" s="78" t="s">
        <v>192</v>
      </c>
      <c r="M29" s="77"/>
      <c r="N29" s="77"/>
      <c r="O29" s="77"/>
      <c r="P29" s="77"/>
      <c r="Q29" s="77"/>
      <c r="R29" s="77"/>
      <c r="S29" s="77"/>
      <c r="T29" s="77"/>
      <c r="U29" s="77"/>
      <c r="V29" s="77"/>
      <c r="W29" s="77"/>
      <c r="X29" s="77"/>
      <c r="Y29" s="77"/>
      <c r="Z29" s="77"/>
      <c r="AA29" s="77"/>
    </row>
    <row r="30" spans="1:27" s="78" customFormat="1" ht="60">
      <c r="A30" s="86" t="s">
        <v>80</v>
      </c>
      <c r="B30" s="87" t="s">
        <v>70</v>
      </c>
      <c r="C30" s="86" t="s">
        <v>151</v>
      </c>
      <c r="D30" s="86" t="s">
        <v>150</v>
      </c>
      <c r="E30" s="88" t="s">
        <v>224</v>
      </c>
      <c r="G30" s="78" t="s">
        <v>193</v>
      </c>
      <c r="M30" s="77"/>
      <c r="N30" s="77"/>
      <c r="O30" s="77"/>
      <c r="P30" s="77"/>
      <c r="Q30" s="77"/>
      <c r="R30" s="77"/>
      <c r="S30" s="77"/>
      <c r="T30" s="77"/>
      <c r="U30" s="77"/>
      <c r="V30" s="77"/>
      <c r="W30" s="77"/>
      <c r="X30" s="77"/>
      <c r="Y30" s="77"/>
      <c r="Z30" s="77"/>
      <c r="AA30" s="77"/>
    </row>
    <row r="31" spans="1:27" s="78" customFormat="1" ht="30">
      <c r="A31" s="83" t="s">
        <v>81</v>
      </c>
      <c r="B31" s="84" t="s">
        <v>64</v>
      </c>
      <c r="C31" s="83" t="s">
        <v>153</v>
      </c>
      <c r="D31" s="83" t="s">
        <v>152</v>
      </c>
      <c r="E31" s="85" t="s">
        <v>226</v>
      </c>
      <c r="G31" s="78" t="s">
        <v>194</v>
      </c>
      <c r="M31" s="77"/>
      <c r="N31" s="77"/>
      <c r="O31" s="77"/>
      <c r="P31" s="77"/>
      <c r="Q31" s="77"/>
      <c r="R31" s="77"/>
      <c r="S31" s="77"/>
      <c r="T31" s="77"/>
      <c r="U31" s="77"/>
      <c r="V31" s="77"/>
      <c r="W31" s="77"/>
      <c r="X31" s="77"/>
      <c r="Y31" s="77"/>
      <c r="Z31" s="77"/>
      <c r="AA31" s="77"/>
    </row>
    <row r="32" spans="1:27" s="78" customFormat="1" ht="30">
      <c r="A32" s="83" t="s">
        <v>81</v>
      </c>
      <c r="B32" s="84" t="s">
        <v>64</v>
      </c>
      <c r="C32" s="83" t="s">
        <v>155</v>
      </c>
      <c r="D32" s="83" t="s">
        <v>154</v>
      </c>
      <c r="E32" s="85" t="s">
        <v>226</v>
      </c>
      <c r="G32" s="78" t="s">
        <v>195</v>
      </c>
      <c r="M32" s="77"/>
      <c r="N32" s="77"/>
      <c r="O32" s="77"/>
      <c r="P32" s="77"/>
      <c r="Q32" s="77"/>
      <c r="R32" s="77"/>
      <c r="S32" s="77"/>
      <c r="T32" s="77"/>
      <c r="U32" s="77"/>
      <c r="V32" s="77"/>
      <c r="W32" s="77"/>
      <c r="X32" s="77"/>
      <c r="Y32" s="77"/>
      <c r="Z32" s="77"/>
      <c r="AA32" s="77"/>
    </row>
    <row r="33" spans="1:27" s="78" customFormat="1">
      <c r="A33" s="86" t="s">
        <v>82</v>
      </c>
      <c r="B33" s="87" t="s">
        <v>69</v>
      </c>
      <c r="C33" s="86" t="s">
        <v>99</v>
      </c>
      <c r="D33" s="86" t="s">
        <v>98</v>
      </c>
      <c r="E33" s="88" t="s">
        <v>227</v>
      </c>
      <c r="G33" s="78" t="s">
        <v>196</v>
      </c>
      <c r="M33" s="77"/>
      <c r="N33" s="77"/>
      <c r="O33" s="77"/>
      <c r="P33" s="77"/>
      <c r="Q33" s="77"/>
      <c r="R33" s="77"/>
      <c r="S33" s="77"/>
      <c r="T33" s="77"/>
      <c r="U33" s="77"/>
      <c r="V33" s="77"/>
      <c r="W33" s="77"/>
      <c r="X33" s="77"/>
      <c r="Y33" s="77"/>
      <c r="Z33" s="77"/>
      <c r="AA33" s="77"/>
    </row>
    <row r="34" spans="1:27" s="78" customFormat="1">
      <c r="A34" s="86" t="s">
        <v>82</v>
      </c>
      <c r="B34" s="87" t="s">
        <v>69</v>
      </c>
      <c r="C34" s="86" t="s">
        <v>101</v>
      </c>
      <c r="D34" s="86" t="s">
        <v>100</v>
      </c>
      <c r="E34" s="88" t="s">
        <v>227</v>
      </c>
      <c r="G34" s="78" t="s">
        <v>197</v>
      </c>
      <c r="M34" s="77"/>
      <c r="N34" s="77"/>
      <c r="O34" s="77"/>
      <c r="P34" s="77"/>
      <c r="Q34" s="77"/>
      <c r="R34" s="77"/>
      <c r="S34" s="77"/>
      <c r="T34" s="77"/>
      <c r="U34" s="77"/>
      <c r="V34" s="77"/>
      <c r="W34" s="77"/>
      <c r="X34" s="77"/>
      <c r="Y34" s="77"/>
      <c r="Z34" s="77"/>
      <c r="AA34" s="77"/>
    </row>
    <row r="35" spans="1:27" s="78" customFormat="1">
      <c r="A35" s="86" t="s">
        <v>82</v>
      </c>
      <c r="B35" s="87" t="s">
        <v>69</v>
      </c>
      <c r="C35" s="86" t="s">
        <v>103</v>
      </c>
      <c r="D35" s="86" t="s">
        <v>102</v>
      </c>
      <c r="E35" s="88" t="s">
        <v>227</v>
      </c>
      <c r="G35" s="78" t="s">
        <v>198</v>
      </c>
      <c r="M35" s="77"/>
      <c r="N35" s="77"/>
      <c r="O35" s="77"/>
      <c r="P35" s="77"/>
      <c r="Q35" s="77"/>
      <c r="R35" s="77"/>
      <c r="S35" s="77"/>
      <c r="T35" s="77"/>
      <c r="U35" s="77"/>
      <c r="V35" s="77"/>
      <c r="W35" s="77"/>
      <c r="X35" s="77"/>
      <c r="Y35" s="77"/>
      <c r="Z35" s="77"/>
      <c r="AA35" s="77"/>
    </row>
    <row r="36" spans="1:27" s="78" customFormat="1" ht="30">
      <c r="A36" s="83" t="s">
        <v>83</v>
      </c>
      <c r="B36" s="84" t="s">
        <v>65</v>
      </c>
      <c r="C36" s="83" t="s">
        <v>105</v>
      </c>
      <c r="D36" s="83" t="s">
        <v>104</v>
      </c>
      <c r="E36" s="85" t="s">
        <v>228</v>
      </c>
      <c r="G36" s="78" t="s">
        <v>199</v>
      </c>
      <c r="M36" s="77"/>
      <c r="N36" s="77"/>
      <c r="O36" s="77"/>
      <c r="P36" s="77"/>
      <c r="Q36" s="77"/>
      <c r="R36" s="77"/>
      <c r="S36" s="77"/>
      <c r="T36" s="77"/>
      <c r="U36" s="77"/>
      <c r="V36" s="77"/>
      <c r="W36" s="77"/>
      <c r="X36" s="77"/>
      <c r="Y36" s="77"/>
      <c r="Z36" s="77"/>
      <c r="AA36" s="77"/>
    </row>
    <row r="37" spans="1:27" s="78" customFormat="1" ht="30">
      <c r="A37" s="83" t="s">
        <v>83</v>
      </c>
      <c r="B37" s="84" t="s">
        <v>65</v>
      </c>
      <c r="C37" s="83" t="s">
        <v>107</v>
      </c>
      <c r="D37" s="83" t="s">
        <v>106</v>
      </c>
      <c r="E37" s="85" t="s">
        <v>228</v>
      </c>
      <c r="G37" s="78" t="s">
        <v>200</v>
      </c>
      <c r="M37" s="77"/>
      <c r="N37" s="77"/>
      <c r="O37" s="77"/>
      <c r="P37" s="77"/>
      <c r="Q37" s="77"/>
      <c r="R37" s="77"/>
      <c r="S37" s="77"/>
      <c r="T37" s="77"/>
      <c r="U37" s="77"/>
      <c r="V37" s="77"/>
      <c r="W37" s="77"/>
      <c r="X37" s="77"/>
      <c r="Y37" s="77"/>
      <c r="Z37" s="77"/>
      <c r="AA37" s="77"/>
    </row>
    <row r="38" spans="1:27" s="78" customFormat="1" ht="30">
      <c r="A38" s="83" t="s">
        <v>83</v>
      </c>
      <c r="B38" s="84" t="s">
        <v>65</v>
      </c>
      <c r="C38" s="83" t="s">
        <v>109</v>
      </c>
      <c r="D38" s="83" t="s">
        <v>108</v>
      </c>
      <c r="E38" s="85" t="s">
        <v>228</v>
      </c>
      <c r="G38" s="78" t="s">
        <v>201</v>
      </c>
      <c r="M38" s="77"/>
      <c r="N38" s="77"/>
      <c r="O38" s="77"/>
      <c r="P38" s="77"/>
      <c r="Q38" s="77"/>
      <c r="R38" s="77"/>
      <c r="S38" s="77"/>
      <c r="T38" s="77"/>
      <c r="U38" s="77"/>
      <c r="V38" s="77"/>
      <c r="W38" s="77"/>
      <c r="X38" s="77"/>
      <c r="Y38" s="77"/>
      <c r="Z38" s="77"/>
      <c r="AA38" s="77"/>
    </row>
    <row r="39" spans="1:27" s="78" customFormat="1" ht="30">
      <c r="A39" s="86" t="s">
        <v>84</v>
      </c>
      <c r="B39" s="87" t="s">
        <v>71</v>
      </c>
      <c r="C39" s="86" t="s">
        <v>111</v>
      </c>
      <c r="D39" s="86" t="s">
        <v>929</v>
      </c>
      <c r="E39" s="88" t="s">
        <v>228</v>
      </c>
      <c r="G39" s="78" t="s">
        <v>202</v>
      </c>
      <c r="M39" s="77"/>
      <c r="N39" s="77"/>
      <c r="O39" s="77"/>
      <c r="P39" s="77"/>
      <c r="Q39" s="77"/>
      <c r="R39" s="77"/>
      <c r="S39" s="77"/>
      <c r="T39" s="77"/>
      <c r="U39" s="77"/>
      <c r="V39" s="77"/>
      <c r="W39" s="77"/>
      <c r="X39" s="77"/>
      <c r="Y39" s="77"/>
      <c r="Z39" s="77"/>
      <c r="AA39" s="77"/>
    </row>
  </sheetData>
  <autoFilter ref="A3:E39" xr:uid="{249C8A0B-7DF9-47EA-94E9-3C3214C0BC09}"/>
  <mergeCells count="1">
    <mergeCell ref="A2:E2"/>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12"/>
  <sheetViews>
    <sheetView showGridLines="0" workbookViewId="0">
      <selection activeCell="C5" sqref="C5"/>
    </sheetView>
  </sheetViews>
  <sheetFormatPr defaultRowHeight="15"/>
  <cols>
    <col min="1" max="1" width="47.28515625" bestFit="1" customWidth="1"/>
    <col min="2" max="2" width="20.85546875" bestFit="1" customWidth="1"/>
    <col min="3" max="3" width="17.42578125" bestFit="1" customWidth="1"/>
    <col min="4" max="4" width="23.7109375" bestFit="1" customWidth="1"/>
    <col min="5" max="5" width="11.85546875" bestFit="1" customWidth="1"/>
  </cols>
  <sheetData>
    <row r="3" spans="1:3">
      <c r="A3" t="s">
        <v>0</v>
      </c>
      <c r="B3" t="s">
        <v>1</v>
      </c>
      <c r="C3" t="s">
        <v>2</v>
      </c>
    </row>
    <row r="4" spans="1:3">
      <c r="A4" t="s">
        <v>3</v>
      </c>
      <c r="B4">
        <v>6</v>
      </c>
      <c r="C4">
        <v>42</v>
      </c>
    </row>
    <row r="5" spans="1:3">
      <c r="A5" t="s">
        <v>4</v>
      </c>
      <c r="B5">
        <v>5</v>
      </c>
      <c r="C5">
        <v>81</v>
      </c>
    </row>
    <row r="6" spans="1:3">
      <c r="A6" t="s">
        <v>5</v>
      </c>
      <c r="B6">
        <v>15</v>
      </c>
      <c r="C6">
        <v>56</v>
      </c>
    </row>
    <row r="7" spans="1:3">
      <c r="A7" t="s">
        <v>6</v>
      </c>
      <c r="B7">
        <v>4</v>
      </c>
      <c r="C7">
        <v>16</v>
      </c>
    </row>
    <row r="8" spans="1:3">
      <c r="A8" t="s">
        <v>7</v>
      </c>
      <c r="B8">
        <v>8</v>
      </c>
      <c r="C8">
        <v>43</v>
      </c>
    </row>
    <row r="9" spans="1:3">
      <c r="A9" t="s">
        <v>8</v>
      </c>
      <c r="B9">
        <v>3</v>
      </c>
      <c r="C9">
        <v>14</v>
      </c>
    </row>
    <row r="10" spans="1:3">
      <c r="A10" t="s">
        <v>9</v>
      </c>
      <c r="B10">
        <v>7</v>
      </c>
      <c r="C10">
        <v>49</v>
      </c>
    </row>
    <row r="11" spans="1:3">
      <c r="A11" t="s">
        <v>10</v>
      </c>
      <c r="B11">
        <v>17</v>
      </c>
      <c r="C11">
        <v>149</v>
      </c>
    </row>
    <row r="12" spans="1:3">
      <c r="B12" s="1">
        <f>SUM(B4:B11)</f>
        <v>65</v>
      </c>
      <c r="C12" s="22">
        <f>SUM(C4:C11)</f>
        <v>450</v>
      </c>
    </row>
  </sheetData>
  <pageMargins left="0.511811024" right="0.511811024" top="0.78740157499999996" bottom="0.78740157499999996" header="0.31496062000000002" footer="0.31496062000000002"/>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8"/>
  <sheetViews>
    <sheetView showGridLines="0" workbookViewId="0">
      <selection activeCell="A33" sqref="A33"/>
    </sheetView>
  </sheetViews>
  <sheetFormatPr defaultRowHeight="15"/>
  <cols>
    <col min="1" max="1" width="32.7109375" customWidth="1"/>
    <col min="2" max="2" width="13.7109375" style="12" customWidth="1"/>
    <col min="3" max="4" width="26.5703125" style="12" customWidth="1"/>
    <col min="5" max="5" width="19.7109375" style="12" customWidth="1"/>
    <col min="6" max="6" width="29" style="12" bestFit="1" customWidth="1"/>
    <col min="7" max="7" width="9" customWidth="1"/>
    <col min="8" max="8" width="14.140625" bestFit="1" customWidth="1"/>
    <col min="9" max="9" width="14.7109375" bestFit="1" customWidth="1"/>
    <col min="10" max="10" width="12" bestFit="1" customWidth="1"/>
  </cols>
  <sheetData>
    <row r="1" spans="1:10">
      <c r="A1" s="20"/>
      <c r="B1" s="21"/>
      <c r="C1" s="21"/>
      <c r="D1" s="21"/>
      <c r="E1" s="21"/>
      <c r="F1" s="21"/>
      <c r="G1" s="20"/>
      <c r="H1" s="20"/>
      <c r="I1" s="20"/>
      <c r="J1" s="20"/>
    </row>
    <row r="2" spans="1:10">
      <c r="A2" s="20"/>
      <c r="B2" s="21"/>
      <c r="C2" s="21"/>
      <c r="D2" s="21"/>
      <c r="E2" s="21"/>
      <c r="F2" s="21"/>
      <c r="G2" s="20"/>
      <c r="H2" s="20"/>
      <c r="I2" s="20"/>
      <c r="J2" s="20"/>
    </row>
    <row r="3" spans="1:10">
      <c r="A3" s="20"/>
      <c r="B3" s="21"/>
      <c r="C3" s="21"/>
      <c r="D3" s="21"/>
      <c r="E3" s="21"/>
      <c r="F3" s="21"/>
      <c r="G3" s="20"/>
      <c r="H3" s="20"/>
      <c r="I3" s="20"/>
      <c r="J3" s="20"/>
    </row>
    <row r="4" spans="1:10">
      <c r="A4" s="20"/>
      <c r="B4" s="21"/>
      <c r="C4" s="21"/>
      <c r="D4" s="21"/>
      <c r="E4" s="21"/>
      <c r="F4" s="21"/>
      <c r="G4" s="20"/>
      <c r="H4" s="20"/>
      <c r="I4" s="20"/>
      <c r="J4" s="20"/>
    </row>
    <row r="5" spans="1:10">
      <c r="A5" s="20"/>
      <c r="B5" s="21"/>
      <c r="C5" s="21"/>
      <c r="D5" s="21"/>
      <c r="E5" s="21"/>
      <c r="F5" s="21"/>
      <c r="G5" s="20"/>
      <c r="H5" s="20"/>
      <c r="I5" s="20"/>
      <c r="J5" s="20"/>
    </row>
    <row r="6" spans="1:10">
      <c r="A6" s="20"/>
      <c r="B6" s="21"/>
      <c r="C6" s="21"/>
      <c r="D6" s="21"/>
      <c r="E6" s="21"/>
      <c r="F6" s="21"/>
      <c r="G6" s="20"/>
      <c r="H6" s="20"/>
      <c r="I6" s="20"/>
      <c r="J6" s="20"/>
    </row>
    <row r="7" spans="1:10">
      <c r="A7" s="20"/>
      <c r="B7" s="21"/>
      <c r="C7" s="21"/>
      <c r="D7" s="21"/>
      <c r="E7" s="21"/>
      <c r="F7" s="21"/>
      <c r="G7" s="20"/>
      <c r="H7" s="20"/>
      <c r="I7" s="20"/>
      <c r="J7" s="20"/>
    </row>
    <row r="8" spans="1:10">
      <c r="A8" s="20"/>
      <c r="B8" s="21"/>
      <c r="C8" s="21"/>
      <c r="D8" s="21"/>
      <c r="E8" s="21"/>
      <c r="F8" s="21"/>
      <c r="G8" s="20"/>
      <c r="H8" s="20"/>
      <c r="I8" s="20"/>
      <c r="J8" s="20"/>
    </row>
    <row r="9" spans="1:10">
      <c r="A9" s="20"/>
      <c r="B9" s="21"/>
      <c r="C9" s="21"/>
      <c r="D9" s="21"/>
      <c r="E9" s="21"/>
      <c r="F9" s="21"/>
      <c r="G9" s="20"/>
      <c r="H9" s="20"/>
      <c r="I9" s="20"/>
      <c r="J9" s="20"/>
    </row>
    <row r="10" spans="1:10">
      <c r="A10" s="20"/>
      <c r="B10" s="21"/>
      <c r="C10" s="21"/>
      <c r="D10" s="21"/>
      <c r="E10" s="21"/>
      <c r="F10" s="21"/>
      <c r="G10" s="20"/>
      <c r="H10" s="20"/>
      <c r="I10" s="20"/>
      <c r="J10" s="20"/>
    </row>
    <row r="11" spans="1:10">
      <c r="A11" s="20"/>
      <c r="B11" s="21"/>
      <c r="C11" s="21"/>
      <c r="D11" s="21"/>
      <c r="E11" s="21"/>
      <c r="F11" s="21"/>
      <c r="G11" s="20"/>
      <c r="H11" s="20"/>
      <c r="I11" s="20"/>
      <c r="J11" s="20"/>
    </row>
    <row r="12" spans="1:10">
      <c r="A12" s="20"/>
      <c r="B12" s="21"/>
      <c r="C12" s="21"/>
      <c r="D12" s="21"/>
      <c r="E12" s="21"/>
      <c r="F12" s="21"/>
      <c r="G12" s="20"/>
      <c r="H12" s="20"/>
      <c r="I12" s="20"/>
      <c r="J12" s="20"/>
    </row>
    <row r="13" spans="1:10">
      <c r="A13" s="20"/>
      <c r="B13" s="21"/>
      <c r="C13" s="21"/>
      <c r="D13" s="21"/>
      <c r="E13" s="21"/>
      <c r="F13" s="21"/>
      <c r="G13" s="20"/>
      <c r="H13" s="20"/>
      <c r="I13" s="20"/>
      <c r="J13" s="20"/>
    </row>
    <row r="14" spans="1:10">
      <c r="A14" s="20"/>
      <c r="B14" s="21"/>
      <c r="C14" s="21"/>
      <c r="D14" s="21"/>
      <c r="E14" s="21"/>
      <c r="F14" s="21"/>
      <c r="G14" s="20"/>
      <c r="H14" s="20"/>
      <c r="I14" s="20"/>
      <c r="J14" s="20"/>
    </row>
    <row r="15" spans="1:10">
      <c r="A15" s="20"/>
      <c r="B15" s="21"/>
      <c r="C15" s="21"/>
      <c r="D15" s="21"/>
      <c r="E15" s="21"/>
      <c r="F15" s="21"/>
      <c r="G15" s="20"/>
      <c r="H15" s="20"/>
      <c r="I15" s="20"/>
      <c r="J15" s="20"/>
    </row>
    <row r="16" spans="1:10">
      <c r="A16" s="20"/>
      <c r="B16" s="21"/>
      <c r="C16" s="21"/>
      <c r="D16" s="21"/>
      <c r="E16" s="21"/>
      <c r="F16" s="21"/>
      <c r="G16" s="20"/>
      <c r="H16" s="20"/>
      <c r="I16" s="20"/>
      <c r="J16" s="20"/>
    </row>
    <row r="17" spans="1:10">
      <c r="A17" s="20"/>
      <c r="B17" s="21"/>
      <c r="C17" s="21"/>
      <c r="D17" s="21"/>
      <c r="E17" s="21"/>
      <c r="F17" s="21"/>
      <c r="G17" s="20"/>
      <c r="H17" s="20"/>
      <c r="I17" s="20"/>
      <c r="J17" s="20"/>
    </row>
    <row r="18" spans="1:10">
      <c r="A18" s="20"/>
      <c r="B18" s="21"/>
      <c r="C18" s="21"/>
      <c r="D18" s="21"/>
      <c r="E18" s="21"/>
      <c r="F18" s="21"/>
      <c r="G18" s="20"/>
      <c r="H18" s="20"/>
      <c r="I18" s="20"/>
      <c r="J18" s="20"/>
    </row>
    <row r="19" spans="1:10">
      <c r="A19" s="20"/>
      <c r="B19" s="21"/>
      <c r="C19" s="21"/>
      <c r="D19" s="21"/>
      <c r="E19" s="21"/>
      <c r="F19" s="21"/>
      <c r="G19" s="20"/>
      <c r="H19" s="20"/>
      <c r="I19" s="20"/>
      <c r="J19" s="20"/>
    </row>
    <row r="20" spans="1:10">
      <c r="A20" s="20"/>
      <c r="B20" s="21"/>
      <c r="C20" s="21"/>
      <c r="D20" s="21"/>
      <c r="E20" s="21"/>
      <c r="F20" s="21"/>
      <c r="G20" s="20"/>
      <c r="H20" s="20"/>
      <c r="I20" s="20"/>
      <c r="J20" s="20"/>
    </row>
    <row r="21" spans="1:10">
      <c r="A21" s="20"/>
      <c r="B21" s="21"/>
      <c r="C21" s="21"/>
      <c r="D21" s="21"/>
      <c r="E21" s="21"/>
      <c r="F21" s="21"/>
      <c r="G21" s="20"/>
      <c r="H21" s="20"/>
      <c r="I21" s="20"/>
      <c r="J21" s="20"/>
    </row>
    <row r="22" spans="1:10">
      <c r="A22" s="20"/>
      <c r="B22" s="21"/>
      <c r="C22" s="21"/>
      <c r="D22" s="21"/>
      <c r="E22" s="21"/>
      <c r="F22" s="21"/>
      <c r="G22" s="20"/>
      <c r="H22" s="20"/>
      <c r="I22" s="20"/>
      <c r="J22" s="20"/>
    </row>
    <row r="23" spans="1:10">
      <c r="A23" s="20"/>
      <c r="B23" s="21"/>
      <c r="C23" s="21"/>
      <c r="D23" s="21"/>
      <c r="E23" s="21"/>
      <c r="F23" s="21"/>
      <c r="G23" s="20"/>
      <c r="H23" s="20"/>
      <c r="I23" s="20"/>
      <c r="J23" s="20"/>
    </row>
    <row r="24" spans="1:10">
      <c r="A24" s="20"/>
      <c r="B24" s="21"/>
      <c r="C24" s="21"/>
      <c r="D24" s="21"/>
      <c r="E24" s="21"/>
      <c r="F24" s="21"/>
      <c r="G24" s="20"/>
      <c r="H24" s="20"/>
      <c r="I24" s="20"/>
      <c r="J24" s="20"/>
    </row>
    <row r="25" spans="1:10">
      <c r="A25" s="20"/>
      <c r="B25" s="21"/>
      <c r="C25" s="21"/>
      <c r="D25" s="21"/>
      <c r="E25" s="21"/>
      <c r="F25" s="21"/>
      <c r="G25" s="20"/>
      <c r="H25" s="20"/>
      <c r="I25" s="20"/>
      <c r="J25" s="20"/>
    </row>
    <row r="26" spans="1:10">
      <c r="A26" s="20"/>
      <c r="B26" s="21"/>
      <c r="C26" s="21"/>
      <c r="D26" s="21"/>
      <c r="E26" s="21"/>
      <c r="F26" s="21"/>
      <c r="G26" s="20"/>
      <c r="H26" s="20"/>
      <c r="I26" s="20"/>
      <c r="J26" s="20"/>
    </row>
    <row r="27" spans="1:10">
      <c r="A27" s="20"/>
      <c r="B27" s="21"/>
      <c r="C27" s="21"/>
      <c r="D27" s="21"/>
      <c r="E27" s="21"/>
      <c r="F27" s="21"/>
      <c r="G27" s="20"/>
      <c r="H27" s="20"/>
      <c r="I27" s="20"/>
      <c r="J27" s="20"/>
    </row>
    <row r="28" spans="1:10">
      <c r="A28" s="20"/>
      <c r="B28" s="21"/>
      <c r="C28" s="21"/>
      <c r="D28" s="21"/>
      <c r="E28" s="21"/>
      <c r="F28" s="21"/>
      <c r="G28" s="20"/>
      <c r="H28" s="20"/>
      <c r="I28" s="20"/>
      <c r="J28" s="20"/>
    </row>
    <row r="29" spans="1:10">
      <c r="A29" s="20"/>
      <c r="B29" s="21"/>
      <c r="C29" s="21"/>
      <c r="D29" s="21"/>
      <c r="E29" s="21"/>
      <c r="F29" s="21"/>
      <c r="G29" s="20"/>
      <c r="H29" s="20"/>
      <c r="I29" s="20"/>
      <c r="J29" s="20"/>
    </row>
    <row r="30" spans="1:10">
      <c r="A30" s="20"/>
      <c r="B30" s="21"/>
      <c r="C30" s="21"/>
      <c r="D30" s="21"/>
      <c r="E30" s="21"/>
      <c r="F30" s="21"/>
      <c r="G30" s="20"/>
      <c r="H30" s="20"/>
      <c r="I30" s="20"/>
      <c r="J30" s="20"/>
    </row>
    <row r="31" spans="1:10">
      <c r="A31" s="20"/>
      <c r="B31" s="21"/>
      <c r="C31" s="21"/>
      <c r="D31" s="21"/>
      <c r="E31" s="21"/>
      <c r="F31" s="21"/>
      <c r="G31" s="20"/>
      <c r="H31" s="20"/>
      <c r="I31" s="20"/>
      <c r="J31" s="20"/>
    </row>
    <row r="32" spans="1:10">
      <c r="A32" s="20"/>
      <c r="B32" s="21"/>
      <c r="C32" s="21"/>
      <c r="D32" s="21"/>
      <c r="E32" s="21"/>
      <c r="F32" s="21"/>
      <c r="G32" s="20"/>
      <c r="H32" s="20"/>
      <c r="I32" s="20"/>
      <c r="J32" s="20"/>
    </row>
    <row r="37" spans="1:12">
      <c r="A37" s="2" t="s">
        <v>11</v>
      </c>
      <c r="B37" s="3" t="s">
        <v>12</v>
      </c>
      <c r="C37" s="3" t="s">
        <v>13</v>
      </c>
      <c r="D37" s="4" t="s">
        <v>12</v>
      </c>
      <c r="E37" s="3" t="s">
        <v>14</v>
      </c>
      <c r="F37" s="3" t="s">
        <v>15</v>
      </c>
      <c r="H37" s="3" t="s">
        <v>16</v>
      </c>
    </row>
    <row r="38" spans="1:12">
      <c r="A38" t="s">
        <v>17</v>
      </c>
      <c r="B38" s="5">
        <v>0</v>
      </c>
      <c r="C38" s="5">
        <v>0</v>
      </c>
      <c r="D38" s="6">
        <v>0</v>
      </c>
      <c r="E38" s="5">
        <v>2</v>
      </c>
      <c r="F38" s="5">
        <v>0</v>
      </c>
      <c r="H38" s="5">
        <v>40</v>
      </c>
      <c r="I38" s="9">
        <v>42</v>
      </c>
    </row>
    <row r="39" spans="1:12">
      <c r="A39" t="s">
        <v>18</v>
      </c>
      <c r="B39" s="5">
        <v>3</v>
      </c>
      <c r="C39" s="5">
        <v>35</v>
      </c>
      <c r="D39" s="6">
        <v>38</v>
      </c>
      <c r="E39" s="5">
        <v>33</v>
      </c>
      <c r="F39" s="5">
        <v>8</v>
      </c>
      <c r="H39" s="5">
        <v>2</v>
      </c>
      <c r="I39" s="9">
        <v>81</v>
      </c>
    </row>
    <row r="40" spans="1:12">
      <c r="A40" t="s">
        <v>19</v>
      </c>
      <c r="B40" s="5">
        <v>1</v>
      </c>
      <c r="C40" s="5">
        <v>7</v>
      </c>
      <c r="D40" s="6">
        <v>8</v>
      </c>
      <c r="E40" s="5">
        <v>27</v>
      </c>
      <c r="F40" s="5">
        <v>7</v>
      </c>
      <c r="H40" s="5">
        <v>14</v>
      </c>
      <c r="I40" s="9">
        <v>56</v>
      </c>
    </row>
    <row r="41" spans="1:12">
      <c r="A41" t="s">
        <v>20</v>
      </c>
      <c r="B41" s="5">
        <v>1</v>
      </c>
      <c r="C41" s="5">
        <v>6</v>
      </c>
      <c r="D41" s="6">
        <v>7</v>
      </c>
      <c r="E41" s="5">
        <v>6</v>
      </c>
      <c r="F41" s="5">
        <v>2</v>
      </c>
      <c r="H41" s="5">
        <v>0</v>
      </c>
      <c r="I41" s="9">
        <v>15</v>
      </c>
    </row>
    <row r="42" spans="1:12">
      <c r="A42" t="s">
        <v>21</v>
      </c>
      <c r="B42" s="5">
        <v>0</v>
      </c>
      <c r="C42" s="5">
        <v>0</v>
      </c>
      <c r="D42" s="6">
        <v>0</v>
      </c>
      <c r="E42" s="5">
        <v>0</v>
      </c>
      <c r="F42" s="5">
        <v>0</v>
      </c>
      <c r="H42" s="5">
        <v>43</v>
      </c>
      <c r="I42" s="9">
        <v>43</v>
      </c>
    </row>
    <row r="43" spans="1:12">
      <c r="A43" t="s">
        <v>22</v>
      </c>
      <c r="B43" s="5">
        <v>0</v>
      </c>
      <c r="C43" s="5">
        <v>2</v>
      </c>
      <c r="D43" s="6">
        <v>2</v>
      </c>
      <c r="E43" s="5">
        <v>1</v>
      </c>
      <c r="F43" s="5">
        <v>4</v>
      </c>
      <c r="H43" s="5">
        <v>7</v>
      </c>
      <c r="I43" s="9">
        <v>14</v>
      </c>
    </row>
    <row r="44" spans="1:12">
      <c r="A44" t="s">
        <v>23</v>
      </c>
      <c r="B44" s="5">
        <v>2</v>
      </c>
      <c r="C44" s="5">
        <v>12</v>
      </c>
      <c r="D44" s="6">
        <v>14</v>
      </c>
      <c r="E44" s="5">
        <v>20</v>
      </c>
      <c r="F44" s="5">
        <v>6</v>
      </c>
      <c r="H44" s="5">
        <v>9</v>
      </c>
      <c r="I44" s="9">
        <v>49</v>
      </c>
    </row>
    <row r="45" spans="1:12">
      <c r="A45" t="s">
        <v>24</v>
      </c>
      <c r="B45" s="5">
        <v>10</v>
      </c>
      <c r="C45" s="5">
        <v>36</v>
      </c>
      <c r="D45" s="6">
        <v>46</v>
      </c>
      <c r="E45" s="5">
        <v>48</v>
      </c>
      <c r="F45" s="5">
        <v>51</v>
      </c>
      <c r="H45" s="5">
        <v>5</v>
      </c>
      <c r="I45" s="9">
        <v>150</v>
      </c>
    </row>
    <row r="46" spans="1:12">
      <c r="A46" s="7" t="s">
        <v>25</v>
      </c>
      <c r="B46" s="8">
        <f>SUM(B38:B45)</f>
        <v>17</v>
      </c>
      <c r="C46" s="8">
        <f>SUM(C38:C45)</f>
        <v>98</v>
      </c>
      <c r="D46" s="16">
        <f>SUM(B46:C46)</f>
        <v>115</v>
      </c>
      <c r="E46" s="8">
        <f>SUM(E38:E45)</f>
        <v>137</v>
      </c>
      <c r="F46" s="8">
        <f>SUM(F38:F45)</f>
        <v>78</v>
      </c>
      <c r="G46" s="9"/>
      <c r="H46" s="8">
        <f>SUM(H38:H45)</f>
        <v>120</v>
      </c>
      <c r="I46" s="10">
        <f>B46+C46+E46+F46+H46</f>
        <v>450</v>
      </c>
      <c r="J46" s="11">
        <f>'Resumo PDI'!C12-I46</f>
        <v>0</v>
      </c>
      <c r="L46" s="9"/>
    </row>
    <row r="47" spans="1:12">
      <c r="G47" s="13"/>
      <c r="L47" s="9"/>
    </row>
    <row r="48" spans="1:12">
      <c r="A48" s="2" t="s">
        <v>11</v>
      </c>
      <c r="B48" s="3" t="s">
        <v>12</v>
      </c>
      <c r="C48" s="3" t="s">
        <v>13</v>
      </c>
      <c r="D48" s="4" t="s">
        <v>12</v>
      </c>
      <c r="E48" s="3" t="s">
        <v>14</v>
      </c>
      <c r="F48" s="3" t="s">
        <v>15</v>
      </c>
      <c r="H48" s="3" t="s">
        <v>16</v>
      </c>
    </row>
    <row r="49" spans="1:9">
      <c r="A49" t="s">
        <v>17</v>
      </c>
      <c r="B49" s="5">
        <v>0</v>
      </c>
      <c r="C49" s="5">
        <v>0</v>
      </c>
      <c r="D49" s="6">
        <v>0</v>
      </c>
      <c r="E49" s="5">
        <v>2</v>
      </c>
      <c r="F49" s="5">
        <v>0</v>
      </c>
      <c r="H49" s="5">
        <v>40</v>
      </c>
    </row>
    <row r="50" spans="1:9">
      <c r="A50" t="s">
        <v>18</v>
      </c>
      <c r="B50" s="5">
        <v>3</v>
      </c>
      <c r="C50" s="5">
        <v>35</v>
      </c>
      <c r="D50" s="6">
        <v>38</v>
      </c>
      <c r="E50" s="5">
        <v>33</v>
      </c>
      <c r="F50" s="5">
        <v>8</v>
      </c>
      <c r="H50" s="5">
        <v>2</v>
      </c>
    </row>
    <row r="51" spans="1:9">
      <c r="A51" t="s">
        <v>19</v>
      </c>
      <c r="B51" s="5">
        <v>1</v>
      </c>
      <c r="C51" s="5">
        <v>7</v>
      </c>
      <c r="D51" s="6">
        <v>8</v>
      </c>
      <c r="E51" s="5">
        <v>27</v>
      </c>
      <c r="F51" s="5">
        <v>7</v>
      </c>
      <c r="H51" s="5">
        <v>14</v>
      </c>
    </row>
    <row r="52" spans="1:9">
      <c r="A52" t="s">
        <v>20</v>
      </c>
      <c r="B52" s="5">
        <v>1</v>
      </c>
      <c r="C52" s="5">
        <v>6</v>
      </c>
      <c r="D52" s="6">
        <v>7</v>
      </c>
      <c r="E52" s="5">
        <v>6</v>
      </c>
      <c r="F52" s="5">
        <v>2</v>
      </c>
      <c r="H52" s="5">
        <v>0</v>
      </c>
    </row>
    <row r="53" spans="1:9">
      <c r="A53" t="s">
        <v>21</v>
      </c>
      <c r="B53" s="5">
        <v>0</v>
      </c>
      <c r="C53" s="5">
        <v>0</v>
      </c>
      <c r="D53" s="6">
        <v>0</v>
      </c>
      <c r="E53" s="5">
        <v>0</v>
      </c>
      <c r="F53" s="5">
        <v>0</v>
      </c>
      <c r="H53" s="5">
        <v>43</v>
      </c>
    </row>
    <row r="54" spans="1:9">
      <c r="A54" t="s">
        <v>22</v>
      </c>
      <c r="B54" s="5">
        <v>0</v>
      </c>
      <c r="C54" s="5">
        <v>2</v>
      </c>
      <c r="D54" s="6">
        <v>2</v>
      </c>
      <c r="E54" s="5">
        <v>1</v>
      </c>
      <c r="F54" s="5">
        <v>4</v>
      </c>
      <c r="H54" s="5">
        <v>7</v>
      </c>
    </row>
    <row r="55" spans="1:9">
      <c r="A55" t="s">
        <v>26</v>
      </c>
      <c r="B55" s="5">
        <v>0</v>
      </c>
      <c r="C55" s="5">
        <v>2</v>
      </c>
      <c r="D55" s="6">
        <v>2</v>
      </c>
      <c r="E55" s="5">
        <v>3</v>
      </c>
      <c r="F55" s="5">
        <v>1</v>
      </c>
      <c r="H55" s="5">
        <v>9</v>
      </c>
    </row>
    <row r="56" spans="1:9">
      <c r="A56" t="s">
        <v>27</v>
      </c>
      <c r="B56" s="5">
        <v>1</v>
      </c>
      <c r="C56" s="5">
        <v>8</v>
      </c>
      <c r="D56" s="6">
        <v>9</v>
      </c>
      <c r="E56" s="5">
        <v>1</v>
      </c>
      <c r="F56" s="5">
        <v>0</v>
      </c>
      <c r="H56" s="5">
        <v>0</v>
      </c>
    </row>
    <row r="57" spans="1:9">
      <c r="A57" t="s">
        <v>28</v>
      </c>
      <c r="B57" s="5">
        <v>1</v>
      </c>
      <c r="C57" s="5">
        <v>2</v>
      </c>
      <c r="D57" s="6">
        <v>3</v>
      </c>
      <c r="E57" s="5">
        <v>16</v>
      </c>
      <c r="F57" s="5">
        <v>5</v>
      </c>
      <c r="H57" s="5">
        <v>0</v>
      </c>
    </row>
    <row r="58" spans="1:9">
      <c r="A58" t="s">
        <v>29</v>
      </c>
      <c r="B58" s="5">
        <v>1</v>
      </c>
      <c r="C58" s="5">
        <v>7</v>
      </c>
      <c r="D58" s="6">
        <v>8</v>
      </c>
      <c r="E58" s="5">
        <v>3</v>
      </c>
      <c r="F58" s="5">
        <v>0</v>
      </c>
      <c r="H58" s="5">
        <v>0</v>
      </c>
    </row>
    <row r="59" spans="1:9">
      <c r="A59" t="s">
        <v>30</v>
      </c>
      <c r="B59" s="5">
        <v>7</v>
      </c>
      <c r="C59" s="5">
        <v>2</v>
      </c>
      <c r="D59" s="6">
        <v>9</v>
      </c>
      <c r="E59" s="5">
        <v>12</v>
      </c>
      <c r="F59" s="5">
        <v>6</v>
      </c>
      <c r="H59" s="5">
        <v>0</v>
      </c>
    </row>
    <row r="60" spans="1:9">
      <c r="A60" t="s">
        <v>31</v>
      </c>
      <c r="B60" s="5">
        <v>0</v>
      </c>
      <c r="C60" s="5">
        <v>0</v>
      </c>
      <c r="D60" s="6">
        <v>0</v>
      </c>
      <c r="E60" s="5">
        <v>7</v>
      </c>
      <c r="F60" s="5">
        <v>2</v>
      </c>
      <c r="H60" s="5">
        <v>3</v>
      </c>
    </row>
    <row r="61" spans="1:9">
      <c r="A61" t="s">
        <v>32</v>
      </c>
      <c r="B61" s="5">
        <v>0</v>
      </c>
      <c r="C61" s="5">
        <v>6</v>
      </c>
      <c r="D61" s="6">
        <v>6</v>
      </c>
      <c r="E61" s="5">
        <v>6</v>
      </c>
      <c r="F61" s="5">
        <v>7</v>
      </c>
      <c r="H61" s="5">
        <v>0</v>
      </c>
    </row>
    <row r="62" spans="1:9">
      <c r="A62" t="s">
        <v>33</v>
      </c>
      <c r="B62" s="5">
        <v>1</v>
      </c>
      <c r="C62" s="5">
        <v>11</v>
      </c>
      <c r="D62" s="6">
        <v>12</v>
      </c>
      <c r="E62" s="5">
        <v>8</v>
      </c>
      <c r="F62" s="5">
        <v>16</v>
      </c>
      <c r="H62" s="5">
        <v>0</v>
      </c>
    </row>
    <row r="63" spans="1:9">
      <c r="A63" t="s">
        <v>34</v>
      </c>
      <c r="B63" s="5">
        <v>1</v>
      </c>
      <c r="C63" s="5">
        <v>10</v>
      </c>
      <c r="D63" s="6">
        <v>11</v>
      </c>
      <c r="E63" s="5">
        <v>12</v>
      </c>
      <c r="F63" s="5">
        <v>20</v>
      </c>
      <c r="H63" s="5">
        <v>2</v>
      </c>
    </row>
    <row r="64" spans="1:9">
      <c r="A64" s="7" t="s">
        <v>25</v>
      </c>
      <c r="B64" s="8">
        <f>SUM(B49:B63)</f>
        <v>17</v>
      </c>
      <c r="C64" s="8">
        <f>SUM(C49:C63)</f>
        <v>98</v>
      </c>
      <c r="D64" s="16">
        <f>SUM(B64:C64)</f>
        <v>115</v>
      </c>
      <c r="E64" s="8">
        <f>SUM(E49:E63)</f>
        <v>137</v>
      </c>
      <c r="F64" s="8">
        <f>SUM(F49:F63)</f>
        <v>78</v>
      </c>
      <c r="G64" s="9"/>
      <c r="H64" s="8">
        <f>SUM(H49:H63)</f>
        <v>120</v>
      </c>
      <c r="I64" s="10">
        <f>B64+C64+E64+F64+H64</f>
        <v>450</v>
      </c>
    </row>
    <row r="66" spans="2:9">
      <c r="B66" s="14">
        <f>B46-B64</f>
        <v>0</v>
      </c>
      <c r="C66" s="14">
        <f>C46-C64</f>
        <v>0</v>
      </c>
      <c r="D66" s="14">
        <f>D46-D64</f>
        <v>0</v>
      </c>
      <c r="E66" s="14">
        <f>E46-E64</f>
        <v>0</v>
      </c>
      <c r="F66" s="14">
        <f>F46-F64</f>
        <v>0</v>
      </c>
      <c r="H66" s="14">
        <f>H46-H64</f>
        <v>0</v>
      </c>
      <c r="I66" s="14">
        <f>I46-I64</f>
        <v>0</v>
      </c>
    </row>
    <row r="67" spans="2:9">
      <c r="B67" s="15"/>
      <c r="C67" s="15"/>
      <c r="D67" s="15"/>
      <c r="E67" s="15"/>
      <c r="F67" s="15"/>
      <c r="H67" s="15"/>
      <c r="I67" s="15"/>
    </row>
    <row r="68" spans="2:9">
      <c r="B68" s="15"/>
      <c r="C68" s="15"/>
      <c r="D68" s="15"/>
      <c r="E68" s="15"/>
      <c r="F68" s="15"/>
      <c r="H68" s="15"/>
      <c r="I68" s="15"/>
    </row>
  </sheetData>
  <pageMargins left="0.511811024" right="0.511811024" top="0.78740157499999996" bottom="0.78740157499999996" header="0.31496062000000002" footer="0.31496062000000002"/>
  <pageSetup paperSize="9" orientation="portrait" r:id="rId1"/>
  <ignoredErrors>
    <ignoredError sqref="D46" 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A1:M113"/>
  <sheetViews>
    <sheetView showGridLines="0" workbookViewId="0">
      <selection activeCell="D90" sqref="D90:G90"/>
    </sheetView>
  </sheetViews>
  <sheetFormatPr defaultRowHeight="15"/>
  <cols>
    <col min="1" max="1" width="32.7109375" customWidth="1"/>
    <col min="2" max="2" width="13.7109375" style="12" customWidth="1"/>
    <col min="3" max="4" width="26.5703125" style="12" customWidth="1"/>
    <col min="5" max="5" width="19.7109375" style="12" customWidth="1"/>
    <col min="6" max="6" width="29" style="12" bestFit="1" customWidth="1"/>
    <col min="7" max="7" width="9" customWidth="1"/>
    <col min="8" max="8" width="14.140625" bestFit="1" customWidth="1"/>
    <col min="9" max="9" width="14.7109375" bestFit="1" customWidth="1"/>
    <col min="10" max="10" width="12" bestFit="1" customWidth="1"/>
    <col min="13" max="13" width="25.5703125" bestFit="1" customWidth="1"/>
  </cols>
  <sheetData>
    <row r="1" spans="1:10">
      <c r="A1" s="20"/>
      <c r="B1" s="21"/>
      <c r="C1" s="21"/>
      <c r="D1" s="21"/>
      <c r="E1" s="21"/>
      <c r="F1" s="21"/>
      <c r="G1" s="20"/>
      <c r="H1" s="20"/>
      <c r="I1" s="20"/>
      <c r="J1" s="20"/>
    </row>
    <row r="2" spans="1:10">
      <c r="A2" s="20"/>
      <c r="B2" s="21"/>
      <c r="C2" s="21"/>
      <c r="D2" s="21"/>
      <c r="E2" s="21"/>
      <c r="F2" s="21"/>
      <c r="G2" s="20"/>
      <c r="H2" s="20"/>
      <c r="I2" s="20"/>
      <c r="J2" s="20"/>
    </row>
    <row r="3" spans="1:10">
      <c r="A3" s="20"/>
      <c r="B3" s="21"/>
      <c r="C3" s="21"/>
      <c r="D3" s="21"/>
      <c r="E3" s="21"/>
      <c r="F3" s="21"/>
      <c r="G3" s="20"/>
      <c r="H3" s="20"/>
      <c r="I3" s="20"/>
      <c r="J3" s="20"/>
    </row>
    <row r="4" spans="1:10">
      <c r="A4" s="20"/>
      <c r="B4" s="21"/>
      <c r="C4" s="21"/>
      <c r="D4" s="21"/>
      <c r="E4" s="21"/>
      <c r="F4" s="21"/>
      <c r="G4" s="20"/>
      <c r="H4" s="20"/>
      <c r="I4" s="20"/>
      <c r="J4" s="20"/>
    </row>
    <row r="5" spans="1:10">
      <c r="A5" s="20"/>
      <c r="B5" s="21"/>
      <c r="C5" s="21"/>
      <c r="D5" s="21"/>
      <c r="E5" s="21"/>
      <c r="F5" s="21"/>
      <c r="G5" s="20"/>
      <c r="H5" s="20"/>
      <c r="I5" s="20"/>
      <c r="J5" s="20"/>
    </row>
    <row r="6" spans="1:10">
      <c r="A6" s="20"/>
      <c r="B6" s="21"/>
      <c r="C6" s="21"/>
      <c r="D6" s="21"/>
      <c r="E6" s="21"/>
      <c r="F6" s="21"/>
      <c r="G6" s="20"/>
      <c r="H6" s="20"/>
      <c r="I6" s="20"/>
      <c r="J6" s="20"/>
    </row>
    <row r="7" spans="1:10">
      <c r="A7" s="20"/>
      <c r="B7" s="21"/>
      <c r="C7" s="21"/>
      <c r="D7" s="21"/>
      <c r="E7" s="21"/>
      <c r="F7" s="21"/>
      <c r="G7" s="20"/>
      <c r="H7" s="20"/>
      <c r="I7" s="20"/>
      <c r="J7" s="20"/>
    </row>
    <row r="8" spans="1:10">
      <c r="A8" s="20"/>
      <c r="B8" s="21"/>
      <c r="C8" s="21"/>
      <c r="D8" s="21"/>
      <c r="E8" s="21"/>
      <c r="F8" s="21"/>
      <c r="G8" s="20"/>
      <c r="H8" s="20"/>
      <c r="I8" s="20"/>
      <c r="J8" s="20"/>
    </row>
    <row r="9" spans="1:10">
      <c r="A9" s="20"/>
      <c r="B9" s="21"/>
      <c r="C9" s="21"/>
      <c r="D9" s="21"/>
      <c r="E9" s="21"/>
      <c r="F9" s="21"/>
      <c r="G9" s="20"/>
      <c r="H9" s="20"/>
      <c r="I9" s="20"/>
      <c r="J9" s="20"/>
    </row>
    <row r="10" spans="1:10">
      <c r="A10" s="20"/>
      <c r="B10" s="21"/>
      <c r="C10" s="21"/>
      <c r="D10" s="21"/>
      <c r="E10" s="21"/>
      <c r="F10" s="21"/>
      <c r="G10" s="20"/>
      <c r="H10" s="20"/>
      <c r="I10" s="20"/>
      <c r="J10" s="20"/>
    </row>
    <row r="11" spans="1:10">
      <c r="A11" s="20"/>
      <c r="B11" s="21"/>
      <c r="C11" s="21"/>
      <c r="D11" s="21"/>
      <c r="E11" s="21"/>
      <c r="F11" s="21"/>
      <c r="G11" s="20"/>
      <c r="H11" s="20"/>
      <c r="I11" s="20"/>
      <c r="J11" s="20"/>
    </row>
    <row r="12" spans="1:10">
      <c r="A12" s="20"/>
      <c r="B12" s="21"/>
      <c r="C12" s="21"/>
      <c r="D12" s="21"/>
      <c r="E12" s="21"/>
      <c r="F12" s="21"/>
      <c r="G12" s="20"/>
      <c r="H12" s="20"/>
      <c r="I12" s="20"/>
      <c r="J12" s="20"/>
    </row>
    <row r="13" spans="1:10">
      <c r="A13" s="20"/>
      <c r="B13" s="21"/>
      <c r="C13" s="21"/>
      <c r="D13" s="21"/>
      <c r="E13" s="21"/>
      <c r="F13" s="21"/>
      <c r="G13" s="20"/>
      <c r="H13" s="20"/>
      <c r="I13" s="20"/>
      <c r="J13" s="20"/>
    </row>
    <row r="14" spans="1:10">
      <c r="A14" s="20"/>
      <c r="B14" s="21"/>
      <c r="C14" s="21"/>
      <c r="D14" s="21"/>
      <c r="E14" s="21"/>
      <c r="F14" s="21"/>
      <c r="G14" s="20"/>
      <c r="H14" s="20"/>
      <c r="I14" s="20"/>
      <c r="J14" s="20"/>
    </row>
    <row r="15" spans="1:10">
      <c r="A15" s="20"/>
      <c r="B15" s="21"/>
      <c r="C15" s="21"/>
      <c r="D15" s="21"/>
      <c r="E15" s="21"/>
      <c r="F15" s="21"/>
      <c r="G15" s="20"/>
      <c r="H15" s="20"/>
      <c r="I15" s="20"/>
      <c r="J15" s="20"/>
    </row>
    <row r="16" spans="1:10">
      <c r="A16" s="20"/>
      <c r="B16" s="21"/>
      <c r="C16" s="21"/>
      <c r="D16" s="21"/>
      <c r="E16" s="21"/>
      <c r="F16" s="21"/>
      <c r="G16" s="20"/>
      <c r="H16" s="20"/>
      <c r="I16" s="20"/>
      <c r="J16" s="20"/>
    </row>
    <row r="17" spans="1:10">
      <c r="A17" s="20"/>
      <c r="B17" s="21"/>
      <c r="C17" s="21"/>
      <c r="D17" s="21"/>
      <c r="E17" s="21"/>
      <c r="F17" s="21"/>
      <c r="G17" s="20"/>
      <c r="H17" s="20"/>
      <c r="I17" s="20"/>
      <c r="J17" s="20"/>
    </row>
    <row r="18" spans="1:10">
      <c r="A18" s="20"/>
      <c r="B18" s="21"/>
      <c r="C18" s="21"/>
      <c r="D18" s="21"/>
      <c r="E18" s="21"/>
      <c r="F18" s="21"/>
      <c r="G18" s="20"/>
      <c r="H18" s="20"/>
      <c r="I18" s="20"/>
      <c r="J18" s="20"/>
    </row>
    <row r="19" spans="1:10">
      <c r="A19" s="20"/>
      <c r="B19" s="21"/>
      <c r="C19" s="21"/>
      <c r="D19" s="21"/>
      <c r="E19" s="21"/>
      <c r="F19" s="21"/>
      <c r="G19" s="20"/>
      <c r="H19" s="20"/>
      <c r="I19" s="20"/>
      <c r="J19" s="20"/>
    </row>
    <row r="20" spans="1:10">
      <c r="A20" s="20"/>
      <c r="B20" s="21"/>
      <c r="C20" s="21"/>
      <c r="D20" s="21"/>
      <c r="E20" s="21"/>
      <c r="F20" s="21"/>
      <c r="G20" s="20"/>
      <c r="H20" s="20"/>
      <c r="I20" s="20"/>
      <c r="J20" s="20"/>
    </row>
    <row r="21" spans="1:10">
      <c r="A21" s="20"/>
      <c r="B21" s="21"/>
      <c r="C21" s="21"/>
      <c r="D21" s="21"/>
      <c r="E21" s="21"/>
      <c r="F21" s="21"/>
      <c r="G21" s="20"/>
      <c r="H21" s="20"/>
      <c r="I21" s="20"/>
      <c r="J21" s="20"/>
    </row>
    <row r="22" spans="1:10">
      <c r="A22" s="20"/>
      <c r="B22" s="21"/>
      <c r="C22" s="21"/>
      <c r="D22" s="21"/>
      <c r="E22" s="21"/>
      <c r="F22" s="21"/>
      <c r="G22" s="20"/>
      <c r="H22" s="20"/>
      <c r="I22" s="20"/>
      <c r="J22" s="20"/>
    </row>
    <row r="23" spans="1:10">
      <c r="A23" s="20"/>
      <c r="B23" s="21"/>
      <c r="C23" s="21"/>
      <c r="D23" s="21"/>
      <c r="E23" s="21"/>
      <c r="F23" s="21"/>
      <c r="G23" s="20"/>
      <c r="H23" s="20"/>
      <c r="I23" s="20"/>
      <c r="J23" s="20"/>
    </row>
    <row r="24" spans="1:10">
      <c r="A24" s="20"/>
      <c r="B24" s="21"/>
      <c r="C24" s="21"/>
      <c r="D24" s="21"/>
      <c r="E24" s="21"/>
      <c r="F24" s="21"/>
      <c r="G24" s="20"/>
      <c r="H24" s="20"/>
      <c r="I24" s="20"/>
      <c r="J24" s="20"/>
    </row>
    <row r="25" spans="1:10">
      <c r="A25" s="20"/>
      <c r="B25" s="21"/>
      <c r="C25" s="21"/>
      <c r="D25" s="21"/>
      <c r="E25" s="21"/>
      <c r="F25" s="21"/>
      <c r="G25" s="20"/>
      <c r="H25" s="20"/>
      <c r="I25" s="20"/>
      <c r="J25" s="20"/>
    </row>
    <row r="26" spans="1:10">
      <c r="A26" s="20"/>
      <c r="B26" s="21"/>
      <c r="C26" s="21"/>
      <c r="D26" s="21"/>
      <c r="E26" s="21"/>
      <c r="F26" s="21"/>
      <c r="G26" s="20"/>
      <c r="H26" s="20"/>
      <c r="I26" s="20"/>
      <c r="J26" s="20"/>
    </row>
    <row r="27" spans="1:10">
      <c r="A27" s="20"/>
      <c r="B27" s="21"/>
      <c r="C27" s="21"/>
      <c r="D27" s="21"/>
      <c r="E27" s="21"/>
      <c r="F27" s="21"/>
      <c r="G27" s="20"/>
      <c r="H27" s="20"/>
      <c r="I27" s="20"/>
      <c r="J27" s="20"/>
    </row>
    <row r="28" spans="1:10">
      <c r="A28" s="20"/>
      <c r="B28" s="21"/>
      <c r="C28" s="21"/>
      <c r="D28" s="21"/>
      <c r="E28" s="21"/>
      <c r="F28" s="21"/>
      <c r="G28" s="20"/>
      <c r="H28" s="20"/>
      <c r="I28" s="20"/>
      <c r="J28" s="20"/>
    </row>
    <row r="29" spans="1:10">
      <c r="A29" s="20"/>
      <c r="B29" s="21"/>
      <c r="C29" s="21"/>
      <c r="D29" s="21"/>
      <c r="E29" s="21"/>
      <c r="F29" s="21"/>
      <c r="G29" s="20"/>
      <c r="H29" s="20"/>
      <c r="I29" s="20"/>
      <c r="J29" s="20"/>
    </row>
    <row r="30" spans="1:10">
      <c r="A30" s="20"/>
      <c r="B30" s="21"/>
      <c r="C30" s="21"/>
      <c r="D30" s="21"/>
      <c r="E30" s="21"/>
      <c r="F30" s="21"/>
      <c r="G30" s="20"/>
      <c r="H30" s="20"/>
      <c r="I30" s="20"/>
      <c r="J30" s="20"/>
    </row>
    <row r="31" spans="1:10">
      <c r="A31" s="20"/>
      <c r="B31" s="21"/>
      <c r="C31" s="21"/>
      <c r="D31" s="21"/>
      <c r="E31" s="21"/>
      <c r="F31" s="21"/>
      <c r="G31" s="20"/>
      <c r="H31" s="20"/>
      <c r="I31" s="20"/>
      <c r="J31" s="20"/>
    </row>
    <row r="32" spans="1:10">
      <c r="A32" s="20"/>
      <c r="B32" s="21"/>
      <c r="C32" s="21"/>
      <c r="D32" s="21"/>
      <c r="E32" s="21"/>
      <c r="F32" s="21"/>
      <c r="G32" s="20"/>
      <c r="H32" s="20"/>
      <c r="I32" s="20"/>
      <c r="J32" s="20"/>
    </row>
    <row r="33" spans="1:10">
      <c r="A33" s="20"/>
      <c r="B33" s="21"/>
      <c r="C33" s="21"/>
      <c r="D33" s="21"/>
      <c r="E33" s="21"/>
      <c r="F33" s="21"/>
      <c r="G33" s="20"/>
      <c r="H33" s="20"/>
      <c r="I33" s="20"/>
      <c r="J33" s="20"/>
    </row>
    <row r="34" spans="1:10">
      <c r="A34" s="20"/>
      <c r="B34" s="21"/>
      <c r="C34" s="21"/>
      <c r="D34" s="21"/>
      <c r="E34" s="21"/>
      <c r="F34" s="21"/>
      <c r="G34" s="20"/>
      <c r="H34" s="20"/>
      <c r="I34" s="20"/>
      <c r="J34" s="20"/>
    </row>
    <row r="35" spans="1:10">
      <c r="A35" s="20"/>
      <c r="B35" s="21"/>
      <c r="C35" s="21"/>
      <c r="D35" s="21"/>
      <c r="E35" s="21"/>
      <c r="F35" s="21"/>
      <c r="G35" s="20"/>
      <c r="H35" s="20"/>
      <c r="I35" s="20"/>
      <c r="J35" s="20"/>
    </row>
    <row r="36" spans="1:10">
      <c r="A36" s="20"/>
      <c r="B36" s="21"/>
      <c r="C36" s="21"/>
      <c r="D36" s="21"/>
      <c r="E36" s="21"/>
      <c r="F36" s="21"/>
      <c r="G36" s="20"/>
      <c r="H36" s="20"/>
      <c r="I36" s="20"/>
      <c r="J36" s="20"/>
    </row>
    <row r="37" spans="1:10">
      <c r="A37" s="20"/>
      <c r="B37" s="21"/>
      <c r="C37" s="21"/>
      <c r="D37" s="21"/>
      <c r="E37" s="21"/>
      <c r="F37" s="21"/>
      <c r="G37" s="20"/>
      <c r="H37" s="20"/>
      <c r="I37" s="20"/>
      <c r="J37" s="20"/>
    </row>
    <row r="38" spans="1:10">
      <c r="A38" s="20"/>
      <c r="B38" s="21"/>
      <c r="C38" s="21"/>
      <c r="D38" s="21"/>
      <c r="E38" s="21"/>
      <c r="F38" s="21"/>
      <c r="G38" s="20"/>
      <c r="H38" s="20"/>
      <c r="I38" s="20"/>
      <c r="J38" s="20"/>
    </row>
    <row r="39" spans="1:10">
      <c r="A39" s="20"/>
      <c r="B39" s="21"/>
      <c r="C39" s="21"/>
      <c r="D39" s="21"/>
      <c r="E39" s="21"/>
      <c r="F39" s="21"/>
      <c r="G39" s="20"/>
      <c r="H39" s="20"/>
      <c r="I39" s="20"/>
      <c r="J39" s="20"/>
    </row>
    <row r="40" spans="1:10">
      <c r="A40" s="20"/>
      <c r="B40" s="21"/>
      <c r="C40" s="21"/>
      <c r="D40" s="21"/>
      <c r="E40" s="21"/>
      <c r="F40" s="21"/>
      <c r="G40" s="20"/>
      <c r="H40" s="20"/>
      <c r="I40" s="20"/>
      <c r="J40" s="20"/>
    </row>
    <row r="41" spans="1:10">
      <c r="A41" s="20"/>
      <c r="B41" s="21"/>
      <c r="C41" s="21"/>
      <c r="D41" s="21"/>
      <c r="E41" s="21"/>
      <c r="F41" s="21"/>
      <c r="G41" s="20"/>
      <c r="H41" s="20"/>
      <c r="I41" s="20"/>
      <c r="J41" s="20"/>
    </row>
    <row r="42" spans="1:10">
      <c r="A42" s="20"/>
      <c r="B42" s="21"/>
      <c r="C42" s="21"/>
      <c r="D42" s="21"/>
      <c r="E42" s="21"/>
      <c r="F42" s="21"/>
      <c r="G42" s="20"/>
      <c r="H42" s="20"/>
      <c r="I42" s="20"/>
      <c r="J42" s="20"/>
    </row>
    <row r="43" spans="1:10">
      <c r="A43" s="20"/>
      <c r="B43" s="21"/>
      <c r="C43" s="21"/>
      <c r="D43" s="21"/>
      <c r="E43" s="21"/>
      <c r="F43" s="21"/>
      <c r="G43" s="20"/>
      <c r="H43" s="20"/>
      <c r="I43" s="20"/>
      <c r="J43" s="20"/>
    </row>
    <row r="44" spans="1:10">
      <c r="A44" s="20"/>
      <c r="B44" s="21"/>
      <c r="C44" s="21"/>
      <c r="D44" s="21"/>
      <c r="E44" s="21"/>
      <c r="F44" s="21"/>
      <c r="G44" s="20"/>
      <c r="H44" s="20"/>
      <c r="I44" s="20"/>
      <c r="J44" s="20"/>
    </row>
    <row r="45" spans="1:10">
      <c r="A45" s="20"/>
      <c r="B45" s="21"/>
      <c r="C45" s="21"/>
      <c r="D45" s="21"/>
      <c r="E45" s="21"/>
      <c r="F45" s="21"/>
      <c r="G45" s="20"/>
      <c r="H45" s="20"/>
      <c r="I45" s="20"/>
      <c r="J45" s="20"/>
    </row>
    <row r="46" spans="1:10">
      <c r="A46" s="20"/>
      <c r="B46" s="21"/>
      <c r="C46" s="21"/>
      <c r="D46" s="21"/>
      <c r="E46" s="21"/>
      <c r="F46" s="21"/>
      <c r="G46" s="20"/>
      <c r="H46" s="20"/>
      <c r="I46" s="20"/>
      <c r="J46" s="20"/>
    </row>
    <row r="47" spans="1:10">
      <c r="A47" s="20"/>
      <c r="B47" s="21"/>
      <c r="C47" s="21"/>
      <c r="D47" s="21"/>
      <c r="E47" s="21"/>
      <c r="F47" s="21"/>
      <c r="G47" s="20"/>
      <c r="H47" s="20"/>
      <c r="I47" s="20"/>
      <c r="J47" s="20"/>
    </row>
    <row r="48" spans="1:10">
      <c r="A48" s="20"/>
      <c r="B48" s="21"/>
      <c r="C48" s="21"/>
      <c r="D48" s="21"/>
      <c r="E48" s="21"/>
      <c r="F48" s="21"/>
      <c r="G48" s="20"/>
      <c r="H48" s="20"/>
      <c r="I48" s="20"/>
      <c r="J48" s="20"/>
    </row>
    <row r="49" spans="1:10">
      <c r="A49" s="20"/>
      <c r="B49" s="21"/>
      <c r="C49" s="21"/>
      <c r="D49" s="21"/>
      <c r="E49" s="21"/>
      <c r="F49" s="21"/>
      <c r="G49" s="20"/>
      <c r="H49" s="20"/>
      <c r="I49" s="20"/>
      <c r="J49" s="20"/>
    </row>
    <row r="50" spans="1:10">
      <c r="A50" s="20"/>
      <c r="B50" s="21"/>
      <c r="C50" s="21"/>
      <c r="D50" s="21"/>
      <c r="E50" s="21"/>
      <c r="F50" s="21"/>
      <c r="G50" s="20"/>
      <c r="H50" s="20"/>
      <c r="I50" s="20"/>
      <c r="J50" s="20"/>
    </row>
    <row r="51" spans="1:10">
      <c r="A51" s="20"/>
      <c r="B51" s="21"/>
      <c r="C51" s="21"/>
      <c r="D51" s="21"/>
      <c r="E51" s="21"/>
      <c r="F51" s="21"/>
      <c r="G51" s="20"/>
      <c r="H51" s="20"/>
      <c r="I51" s="20"/>
      <c r="J51" s="20"/>
    </row>
    <row r="52" spans="1:10">
      <c r="A52" s="20"/>
      <c r="B52" s="21"/>
      <c r="C52" s="21"/>
      <c r="D52" s="21"/>
      <c r="E52" s="21"/>
      <c r="F52" s="21"/>
      <c r="G52" s="20"/>
      <c r="H52" s="20"/>
      <c r="I52" s="20"/>
      <c r="J52" s="20"/>
    </row>
    <row r="53" spans="1:10">
      <c r="A53" s="20"/>
      <c r="B53" s="21"/>
      <c r="C53" s="21"/>
      <c r="D53" s="21"/>
      <c r="E53" s="21"/>
      <c r="F53" s="21"/>
      <c r="G53" s="20"/>
      <c r="H53" s="20"/>
      <c r="I53" s="20"/>
      <c r="J53" s="20"/>
    </row>
    <row r="54" spans="1:10">
      <c r="A54" s="20"/>
      <c r="B54" s="21"/>
      <c r="C54" s="21"/>
      <c r="D54" s="21"/>
      <c r="E54" s="21"/>
      <c r="F54" s="21"/>
      <c r="G54" s="20"/>
      <c r="H54" s="20"/>
      <c r="I54" s="20"/>
      <c r="J54" s="20"/>
    </row>
    <row r="55" spans="1:10">
      <c r="A55" s="20"/>
      <c r="B55" s="21"/>
      <c r="C55" s="21"/>
      <c r="D55" s="21"/>
      <c r="E55" s="21"/>
      <c r="F55" s="21"/>
      <c r="G55" s="20"/>
      <c r="H55" s="20"/>
      <c r="I55" s="20"/>
      <c r="J55" s="20"/>
    </row>
    <row r="56" spans="1:10">
      <c r="A56" s="20"/>
      <c r="B56" s="21"/>
      <c r="C56" s="21"/>
      <c r="D56" s="21"/>
      <c r="E56" s="21"/>
      <c r="F56" s="21"/>
      <c r="G56" s="20"/>
      <c r="H56" s="20"/>
      <c r="I56" s="20"/>
      <c r="J56" s="20"/>
    </row>
    <row r="57" spans="1:10">
      <c r="A57" s="20"/>
      <c r="B57" s="21"/>
      <c r="C57" s="21"/>
      <c r="D57" s="21"/>
      <c r="E57" s="21"/>
      <c r="F57" s="21"/>
      <c r="G57" s="20"/>
      <c r="H57" s="20"/>
      <c r="I57" s="20"/>
      <c r="J57" s="20"/>
    </row>
    <row r="58" spans="1:10">
      <c r="A58" s="20"/>
      <c r="B58" s="21"/>
      <c r="C58" s="21"/>
      <c r="D58" s="21"/>
      <c r="E58" s="21"/>
      <c r="F58" s="21"/>
      <c r="G58" s="20"/>
      <c r="H58" s="20"/>
      <c r="I58" s="20"/>
      <c r="J58" s="20"/>
    </row>
    <row r="59" spans="1:10">
      <c r="A59" s="20"/>
      <c r="B59" s="21"/>
      <c r="C59" s="21"/>
      <c r="D59" s="21"/>
      <c r="E59" s="21"/>
      <c r="F59" s="21"/>
      <c r="G59" s="20"/>
      <c r="H59" s="20"/>
      <c r="I59" s="20"/>
      <c r="J59" s="20"/>
    </row>
    <row r="60" spans="1:10">
      <c r="A60" s="20"/>
      <c r="B60" s="21"/>
      <c r="C60" s="21"/>
      <c r="D60" s="21"/>
      <c r="E60" s="21"/>
      <c r="F60" s="21"/>
      <c r="G60" s="20"/>
      <c r="H60" s="20"/>
      <c r="I60" s="20"/>
      <c r="J60" s="20"/>
    </row>
    <row r="61" spans="1:10">
      <c r="A61" s="20"/>
      <c r="B61" s="21"/>
      <c r="C61" s="21"/>
      <c r="D61" s="21"/>
      <c r="E61" s="21"/>
      <c r="F61" s="21"/>
      <c r="G61" s="20"/>
      <c r="H61" s="20"/>
      <c r="I61" s="20"/>
      <c r="J61" s="20"/>
    </row>
    <row r="62" spans="1:10">
      <c r="A62" s="20"/>
      <c r="B62" s="21"/>
      <c r="C62" s="21"/>
      <c r="D62" s="21"/>
      <c r="E62" s="21"/>
      <c r="F62" s="21"/>
      <c r="G62" s="20"/>
      <c r="H62" s="20"/>
      <c r="I62" s="20"/>
      <c r="J62" s="20"/>
    </row>
    <row r="63" spans="1:10">
      <c r="A63" s="20"/>
      <c r="B63" s="21"/>
      <c r="C63" s="21"/>
      <c r="D63" s="21"/>
      <c r="E63" s="21"/>
      <c r="F63" s="21"/>
      <c r="G63" s="20"/>
      <c r="H63" s="20"/>
      <c r="I63" s="20"/>
      <c r="J63" s="20"/>
    </row>
    <row r="64" spans="1:10">
      <c r="A64" s="20"/>
      <c r="B64" s="21"/>
      <c r="C64" s="21"/>
      <c r="D64" s="21"/>
      <c r="E64" s="21"/>
      <c r="F64" s="21"/>
      <c r="G64" s="20"/>
      <c r="H64" s="20"/>
      <c r="I64" s="20"/>
      <c r="J64" s="20"/>
    </row>
    <row r="65" spans="1:10">
      <c r="A65" s="20"/>
      <c r="B65" s="21"/>
      <c r="C65" s="21"/>
      <c r="D65" s="21"/>
      <c r="E65" s="21"/>
      <c r="F65" s="21"/>
      <c r="G65" s="20"/>
      <c r="H65" s="20"/>
      <c r="I65" s="20"/>
      <c r="J65" s="20"/>
    </row>
    <row r="66" spans="1:10">
      <c r="A66" s="20"/>
      <c r="B66" s="21"/>
      <c r="C66" s="21"/>
      <c r="D66" s="21"/>
      <c r="E66" s="21"/>
      <c r="F66" s="21"/>
      <c r="G66" s="20"/>
      <c r="H66" s="20"/>
      <c r="I66" s="20"/>
      <c r="J66" s="20"/>
    </row>
    <row r="67" spans="1:10">
      <c r="A67" s="20"/>
      <c r="B67" s="21"/>
      <c r="C67" s="21"/>
      <c r="D67" s="21"/>
      <c r="E67" s="21"/>
      <c r="F67" s="21"/>
      <c r="G67" s="20"/>
      <c r="H67" s="20"/>
      <c r="I67" s="20"/>
      <c r="J67" s="20"/>
    </row>
    <row r="68" spans="1:10">
      <c r="A68" s="20"/>
      <c r="B68" s="21"/>
      <c r="C68" s="21"/>
      <c r="D68" s="21"/>
      <c r="E68" s="21"/>
      <c r="F68" s="21"/>
      <c r="G68" s="20"/>
      <c r="H68" s="20"/>
      <c r="I68" s="20"/>
      <c r="J68" s="20"/>
    </row>
    <row r="69" spans="1:10">
      <c r="A69" s="20"/>
      <c r="B69" s="21"/>
      <c r="C69" s="21"/>
      <c r="D69" s="21"/>
      <c r="E69" s="21"/>
      <c r="F69" s="21"/>
      <c r="G69" s="20"/>
      <c r="H69" s="20"/>
      <c r="I69" s="20"/>
      <c r="J69" s="20"/>
    </row>
    <row r="70" spans="1:10">
      <c r="A70" s="20"/>
      <c r="B70" s="21"/>
      <c r="C70" s="21"/>
      <c r="D70" s="21"/>
      <c r="E70" s="21"/>
      <c r="F70" s="21"/>
      <c r="G70" s="20"/>
      <c r="H70" s="20"/>
      <c r="I70" s="20"/>
      <c r="J70" s="20"/>
    </row>
    <row r="71" spans="1:10">
      <c r="A71" s="20"/>
      <c r="B71" s="21"/>
      <c r="C71" s="21"/>
      <c r="D71" s="21"/>
      <c r="E71" s="21"/>
      <c r="F71" s="21"/>
      <c r="G71" s="20"/>
      <c r="H71" s="20"/>
      <c r="I71" s="20"/>
      <c r="J71" s="20"/>
    </row>
    <row r="72" spans="1:10">
      <c r="A72" s="20"/>
      <c r="B72" s="21"/>
      <c r="C72" s="21"/>
      <c r="D72" s="21"/>
      <c r="E72" s="21"/>
      <c r="F72" s="21"/>
      <c r="G72" s="20"/>
      <c r="H72" s="20"/>
      <c r="I72" s="20"/>
      <c r="J72" s="20"/>
    </row>
    <row r="73" spans="1:10">
      <c r="A73" s="20"/>
      <c r="B73" s="21"/>
      <c r="C73" s="21"/>
      <c r="D73" s="21"/>
      <c r="E73" s="21"/>
      <c r="F73" s="21"/>
      <c r="G73" s="20"/>
      <c r="H73" s="20"/>
      <c r="I73" s="20"/>
      <c r="J73" s="20"/>
    </row>
    <row r="74" spans="1:10">
      <c r="A74" s="20"/>
      <c r="B74" s="21"/>
      <c r="C74" s="21"/>
      <c r="D74" s="21"/>
      <c r="E74" s="21"/>
      <c r="F74" s="21"/>
      <c r="G74" s="20"/>
      <c r="H74" s="20"/>
      <c r="I74" s="20"/>
      <c r="J74" s="20"/>
    </row>
    <row r="75" spans="1:10">
      <c r="A75" s="20"/>
      <c r="B75" s="21"/>
      <c r="C75" s="21"/>
      <c r="D75" s="21"/>
      <c r="E75" s="21"/>
      <c r="F75" s="21"/>
      <c r="G75" s="20"/>
      <c r="H75" s="20"/>
      <c r="I75" s="20"/>
      <c r="J75" s="20"/>
    </row>
    <row r="76" spans="1:10">
      <c r="A76" s="20"/>
      <c r="B76" s="21"/>
      <c r="C76" s="21"/>
      <c r="D76" s="21"/>
      <c r="E76" s="21"/>
      <c r="F76" s="21"/>
      <c r="G76" s="20"/>
      <c r="H76" s="20"/>
      <c r="I76" s="20"/>
      <c r="J76" s="20"/>
    </row>
    <row r="77" spans="1:10">
      <c r="A77" s="20"/>
      <c r="B77" s="21"/>
      <c r="C77" s="21"/>
      <c r="D77" s="21"/>
      <c r="E77" s="21"/>
      <c r="F77" s="21"/>
      <c r="G77" s="20"/>
      <c r="H77" s="20"/>
      <c r="I77" s="20"/>
      <c r="J77" s="20"/>
    </row>
    <row r="78" spans="1:10">
      <c r="A78" s="20"/>
      <c r="B78" s="21"/>
      <c r="C78" s="21"/>
      <c r="D78" s="21"/>
      <c r="E78" s="21"/>
      <c r="F78" s="21"/>
      <c r="G78" s="20"/>
      <c r="H78" s="20"/>
      <c r="I78" s="20"/>
      <c r="J78" s="20"/>
    </row>
    <row r="79" spans="1:10">
      <c r="A79" s="20"/>
      <c r="B79" s="21"/>
      <c r="C79" s="21"/>
      <c r="D79" s="21"/>
      <c r="E79" s="21"/>
      <c r="F79" s="21"/>
      <c r="G79" s="20"/>
      <c r="H79" s="20"/>
      <c r="I79" s="20"/>
      <c r="J79" s="20"/>
    </row>
    <row r="80" spans="1:10">
      <c r="A80" s="20"/>
      <c r="B80" s="21"/>
      <c r="C80" s="21"/>
      <c r="D80" s="21"/>
      <c r="E80" s="21"/>
      <c r="F80" s="21"/>
      <c r="G80" s="20"/>
      <c r="H80" s="20"/>
      <c r="I80" s="20"/>
      <c r="J80" s="20"/>
    </row>
    <row r="81" spans="1:13">
      <c r="M81" s="49" t="s">
        <v>35</v>
      </c>
    </row>
    <row r="82" spans="1:13">
      <c r="A82" s="2" t="s">
        <v>11</v>
      </c>
      <c r="B82" s="3" t="s">
        <v>12</v>
      </c>
      <c r="C82" s="3" t="s">
        <v>13</v>
      </c>
      <c r="D82" s="4" t="s">
        <v>12</v>
      </c>
      <c r="E82" s="3" t="s">
        <v>14</v>
      </c>
      <c r="F82" s="3" t="s">
        <v>15</v>
      </c>
      <c r="H82" s="3" t="s">
        <v>16</v>
      </c>
      <c r="M82" s="47">
        <v>2019</v>
      </c>
    </row>
    <row r="83" spans="1:13">
      <c r="A83" t="s">
        <v>17</v>
      </c>
      <c r="B83" s="5" t="e">
        <f>COUNTIF('Ações mantidas e excluídas'!#REF!,'Resultado Ações 2019'!$A83&amp;'Resultado Ações 2019'!B$82)</f>
        <v>#REF!</v>
      </c>
      <c r="C83" s="5" t="e">
        <f>COUNTIF('Ações mantidas e excluídas'!#REF!,'Resultado Ações 2019'!$A83&amp;'Resultado Ações 2019'!C$82)</f>
        <v>#REF!</v>
      </c>
      <c r="D83" s="6" t="e">
        <f t="shared" ref="D83:D91" si="0">SUM(B83:C83)</f>
        <v>#REF!</v>
      </c>
      <c r="E83" s="5" t="e">
        <f>COUNTIF('Ações mantidas e excluídas'!#REF!,'Resultado Ações 2019'!$A83&amp;'Resultado Ações 2019'!E$82)</f>
        <v>#REF!</v>
      </c>
      <c r="F83" s="5" t="e">
        <f>COUNTIF('Ações mantidas e excluídas'!#REF!,'Resultado Ações 2019'!$A83&amp;'Resultado Ações 2019'!F$82)</f>
        <v>#REF!</v>
      </c>
      <c r="H83" s="5" t="e">
        <f>COUNTIF('Ações mantidas e excluídas'!#REF!,$A83)</f>
        <v>#REF!</v>
      </c>
      <c r="I83" s="9" t="e">
        <f>SUM(D83:H83)</f>
        <v>#REF!</v>
      </c>
      <c r="M83" s="48" t="e">
        <f>(D83/I83)</f>
        <v>#REF!</v>
      </c>
    </row>
    <row r="84" spans="1:13">
      <c r="A84" t="s">
        <v>18</v>
      </c>
      <c r="B84" s="5" t="e">
        <f>COUNTIF('Ações mantidas e excluídas'!#REF!,'Resultado Ações 2019'!$A84&amp;'Resultado Ações 2019'!B$82)</f>
        <v>#REF!</v>
      </c>
      <c r="C84" s="5" t="e">
        <f>COUNTIF('Ações mantidas e excluídas'!#REF!,'Resultado Ações 2019'!$A84&amp;'Resultado Ações 2019'!C$82)</f>
        <v>#REF!</v>
      </c>
      <c r="D84" s="6" t="e">
        <f t="shared" si="0"/>
        <v>#REF!</v>
      </c>
      <c r="E84" s="5" t="e">
        <f>COUNTIF('Ações mantidas e excluídas'!#REF!,'Resultado Ações 2019'!$A84&amp;'Resultado Ações 2019'!E$82)</f>
        <v>#REF!</v>
      </c>
      <c r="F84" s="5" t="e">
        <f>COUNTIF('Ações mantidas e excluídas'!#REF!,'Resultado Ações 2019'!$A84&amp;'Resultado Ações 2019'!F$82)</f>
        <v>#REF!</v>
      </c>
      <c r="H84" s="5" t="e">
        <f>COUNTIF('Ações mantidas e excluídas'!#REF!,$A84)</f>
        <v>#REF!</v>
      </c>
      <c r="I84" s="9" t="e">
        <f>SUM(D84:H84)</f>
        <v>#REF!</v>
      </c>
      <c r="M84" s="48" t="e">
        <f t="shared" ref="M84:M91" si="1">(D84/I84)</f>
        <v>#REF!</v>
      </c>
    </row>
    <row r="85" spans="1:13">
      <c r="A85" t="s">
        <v>19</v>
      </c>
      <c r="B85" s="5" t="e">
        <f>COUNTIF('Ações mantidas e excluídas'!#REF!,'Resultado Ações 2019'!$A85&amp;'Resultado Ações 2019'!B$82)</f>
        <v>#REF!</v>
      </c>
      <c r="C85" s="5" t="e">
        <f>COUNTIF('Ações mantidas e excluídas'!#REF!,'Resultado Ações 2019'!$A85&amp;'Resultado Ações 2019'!C$82)</f>
        <v>#REF!</v>
      </c>
      <c r="D85" s="6" t="e">
        <f t="shared" si="0"/>
        <v>#REF!</v>
      </c>
      <c r="E85" s="5" t="e">
        <f>COUNTIF('Ações mantidas e excluídas'!#REF!,'Resultado Ações 2019'!$A85&amp;'Resultado Ações 2019'!E$82)</f>
        <v>#REF!</v>
      </c>
      <c r="F85" s="5" t="e">
        <f>COUNTIF('Ações mantidas e excluídas'!#REF!,'Resultado Ações 2019'!$A85&amp;'Resultado Ações 2019'!F$82)</f>
        <v>#REF!</v>
      </c>
      <c r="H85" s="5" t="e">
        <f>COUNTIF('Ações mantidas e excluídas'!#REF!,$A85)</f>
        <v>#REF!</v>
      </c>
      <c r="I85" s="9" t="e">
        <f t="shared" ref="I85:I90" si="2">SUM(D85:H85)</f>
        <v>#REF!</v>
      </c>
      <c r="M85" s="48" t="e">
        <f t="shared" si="1"/>
        <v>#REF!</v>
      </c>
    </row>
    <row r="86" spans="1:13">
      <c r="A86" t="s">
        <v>20</v>
      </c>
      <c r="B86" s="5" t="e">
        <f>COUNTIF('Ações mantidas e excluídas'!#REF!,'Resultado Ações 2019'!$A86&amp;'Resultado Ações 2019'!B$82)</f>
        <v>#REF!</v>
      </c>
      <c r="C86" s="5" t="e">
        <f>COUNTIF('Ações mantidas e excluídas'!#REF!,'Resultado Ações 2019'!$A86&amp;'Resultado Ações 2019'!C$82)</f>
        <v>#REF!</v>
      </c>
      <c r="D86" s="6" t="e">
        <f t="shared" si="0"/>
        <v>#REF!</v>
      </c>
      <c r="E86" s="5" t="e">
        <f>COUNTIF('Ações mantidas e excluídas'!#REF!,'Resultado Ações 2019'!$A86&amp;'Resultado Ações 2019'!E$82)</f>
        <v>#REF!</v>
      </c>
      <c r="F86" s="5" t="e">
        <f>COUNTIF('Ações mantidas e excluídas'!#REF!,'Resultado Ações 2019'!$A86&amp;'Resultado Ações 2019'!F$82)</f>
        <v>#REF!</v>
      </c>
      <c r="H86" s="5" t="e">
        <f>COUNTIF('Ações mantidas e excluídas'!#REF!,$A86)</f>
        <v>#REF!</v>
      </c>
      <c r="I86" s="9" t="e">
        <f t="shared" si="2"/>
        <v>#REF!</v>
      </c>
      <c r="M86" s="48" t="e">
        <f t="shared" si="1"/>
        <v>#REF!</v>
      </c>
    </row>
    <row r="87" spans="1:13">
      <c r="A87" t="s">
        <v>21</v>
      </c>
      <c r="B87" s="5" t="e">
        <f>COUNTIF('Ações mantidas e excluídas'!#REF!,'Resultado Ações 2019'!$A87&amp;'Resultado Ações 2019'!B$82)</f>
        <v>#REF!</v>
      </c>
      <c r="C87" s="5" t="e">
        <f>COUNTIF('Ações mantidas e excluídas'!#REF!,'Resultado Ações 2019'!$A87&amp;'Resultado Ações 2019'!C$82)</f>
        <v>#REF!</v>
      </c>
      <c r="D87" s="6" t="e">
        <f t="shared" si="0"/>
        <v>#REF!</v>
      </c>
      <c r="E87" s="5" t="e">
        <f>COUNTIF('Ações mantidas e excluídas'!#REF!,'Resultado Ações 2019'!$A87&amp;'Resultado Ações 2019'!E$82)</f>
        <v>#REF!</v>
      </c>
      <c r="F87" s="5" t="e">
        <f>COUNTIF('Ações mantidas e excluídas'!#REF!,'Resultado Ações 2019'!$A87&amp;'Resultado Ações 2019'!F$82)</f>
        <v>#REF!</v>
      </c>
      <c r="H87" s="5" t="e">
        <f>COUNTIF('Ações mantidas e excluídas'!#REF!,$A87)</f>
        <v>#REF!</v>
      </c>
      <c r="I87" s="9" t="e">
        <f t="shared" si="2"/>
        <v>#REF!</v>
      </c>
      <c r="M87" s="48" t="e">
        <f t="shared" si="1"/>
        <v>#REF!</v>
      </c>
    </row>
    <row r="88" spans="1:13">
      <c r="A88" t="s">
        <v>22</v>
      </c>
      <c r="B88" s="5" t="e">
        <f>COUNTIF('Ações mantidas e excluídas'!#REF!,'Resultado Ações 2019'!$A88&amp;'Resultado Ações 2019'!B$82)</f>
        <v>#REF!</v>
      </c>
      <c r="C88" s="5" t="e">
        <f>COUNTIF('Ações mantidas e excluídas'!#REF!,'Resultado Ações 2019'!$A88&amp;'Resultado Ações 2019'!C$82)</f>
        <v>#REF!</v>
      </c>
      <c r="D88" s="6" t="e">
        <f t="shared" si="0"/>
        <v>#REF!</v>
      </c>
      <c r="E88" s="5" t="e">
        <f>COUNTIF('Ações mantidas e excluídas'!#REF!,'Resultado Ações 2019'!$A88&amp;'Resultado Ações 2019'!E$82)</f>
        <v>#REF!</v>
      </c>
      <c r="F88" s="5" t="e">
        <f>COUNTIF('Ações mantidas e excluídas'!#REF!,'Resultado Ações 2019'!$A88&amp;'Resultado Ações 2019'!F$82)</f>
        <v>#REF!</v>
      </c>
      <c r="H88" s="5" t="e">
        <f>COUNTIF('Ações mantidas e excluídas'!#REF!,$A88)</f>
        <v>#REF!</v>
      </c>
      <c r="I88" s="9" t="e">
        <f t="shared" si="2"/>
        <v>#REF!</v>
      </c>
      <c r="M88" s="48" t="e">
        <f t="shared" si="1"/>
        <v>#REF!</v>
      </c>
    </row>
    <row r="89" spans="1:13">
      <c r="A89" t="s">
        <v>23</v>
      </c>
      <c r="B89" s="5" t="e">
        <f>COUNTIF('Ações mantidas e excluídas'!#REF!,'Resultado Ações 2019'!$A89&amp;'Resultado Ações 2019'!B$82)</f>
        <v>#REF!</v>
      </c>
      <c r="C89" s="5" t="e">
        <f>COUNTIF('Ações mantidas e excluídas'!#REF!,'Resultado Ações 2019'!$A89&amp;'Resultado Ações 2019'!C$82)</f>
        <v>#REF!</v>
      </c>
      <c r="D89" s="6" t="e">
        <f t="shared" si="0"/>
        <v>#REF!</v>
      </c>
      <c r="E89" s="5" t="e">
        <f>COUNTIF('Ações mantidas e excluídas'!#REF!,'Resultado Ações 2019'!$A89&amp;'Resultado Ações 2019'!E$82)</f>
        <v>#REF!</v>
      </c>
      <c r="F89" s="5" t="e">
        <f>COUNTIF('Ações mantidas e excluídas'!#REF!,'Resultado Ações 2019'!$A89&amp;'Resultado Ações 2019'!F$82)</f>
        <v>#REF!</v>
      </c>
      <c r="H89" s="5" t="e">
        <f>COUNTIF('Ações mantidas e excluídas'!#REF!,$A89)</f>
        <v>#REF!</v>
      </c>
      <c r="I89" s="9" t="e">
        <f t="shared" si="2"/>
        <v>#REF!</v>
      </c>
      <c r="M89" s="48" t="e">
        <f t="shared" si="1"/>
        <v>#REF!</v>
      </c>
    </row>
    <row r="90" spans="1:13">
      <c r="A90" t="s">
        <v>24</v>
      </c>
      <c r="B90" s="5" t="e">
        <f>COUNTIF('Ações mantidas e excluídas'!#REF!,'Resultado Ações 2019'!$A90&amp;'Resultado Ações 2019'!B$82)</f>
        <v>#REF!</v>
      </c>
      <c r="C90" s="5" t="e">
        <f>COUNTIF('Ações mantidas e excluídas'!#REF!,'Resultado Ações 2019'!$A90&amp;'Resultado Ações 2019'!C$82)</f>
        <v>#REF!</v>
      </c>
      <c r="D90" s="6" t="e">
        <f t="shared" si="0"/>
        <v>#REF!</v>
      </c>
      <c r="E90" s="5" t="e">
        <f>COUNTIF('Ações mantidas e excluídas'!#REF!,'Resultado Ações 2019'!$A90&amp;'Resultado Ações 2019'!E$82)</f>
        <v>#REF!</v>
      </c>
      <c r="F90" s="5" t="e">
        <f>COUNTIF('Ações mantidas e excluídas'!#REF!,'Resultado Ações 2019'!$A90&amp;'Resultado Ações 2019'!F$82)</f>
        <v>#REF!</v>
      </c>
      <c r="H90" s="5" t="e">
        <f>COUNTIF('Ações mantidas e excluídas'!#REF!,$A90)</f>
        <v>#REF!</v>
      </c>
      <c r="I90" s="9" t="e">
        <f t="shared" si="2"/>
        <v>#REF!</v>
      </c>
      <c r="M90" s="48" t="e">
        <f t="shared" si="1"/>
        <v>#REF!</v>
      </c>
    </row>
    <row r="91" spans="1:13">
      <c r="A91" s="7" t="s">
        <v>25</v>
      </c>
      <c r="B91" s="8" t="e">
        <f>SUM(B83:B90)</f>
        <v>#REF!</v>
      </c>
      <c r="C91" s="8" t="e">
        <f>SUM(C83:C90)</f>
        <v>#REF!</v>
      </c>
      <c r="D91" s="16" t="e">
        <f t="shared" si="0"/>
        <v>#REF!</v>
      </c>
      <c r="E91" s="8" t="e">
        <f>SUM(E83:E90)</f>
        <v>#REF!</v>
      </c>
      <c r="F91" s="8" t="e">
        <f>SUM(F83:F90)</f>
        <v>#REF!</v>
      </c>
      <c r="G91" s="9"/>
      <c r="H91" s="8" t="e">
        <f>SUM(H83:H90)</f>
        <v>#REF!</v>
      </c>
      <c r="I91" s="10" t="e">
        <f>B91+C91+E91+F91+H91</f>
        <v>#REF!</v>
      </c>
      <c r="J91" s="11" t="e">
        <f>'Resumo PDI'!C12-I91</f>
        <v>#REF!</v>
      </c>
      <c r="L91" s="9"/>
      <c r="M91" s="48" t="e">
        <f t="shared" si="1"/>
        <v>#REF!</v>
      </c>
    </row>
    <row r="92" spans="1:13">
      <c r="G92" s="13"/>
      <c r="L92" s="9"/>
      <c r="M92" s="47"/>
    </row>
    <row r="93" spans="1:13">
      <c r="A93" s="2" t="s">
        <v>11</v>
      </c>
      <c r="B93" s="3" t="s">
        <v>12</v>
      </c>
      <c r="C93" s="3" t="s">
        <v>13</v>
      </c>
      <c r="D93" s="4" t="s">
        <v>12</v>
      </c>
      <c r="E93" s="3" t="s">
        <v>14</v>
      </c>
      <c r="F93" s="3" t="s">
        <v>15</v>
      </c>
      <c r="H93" s="3" t="s">
        <v>16</v>
      </c>
      <c r="M93" s="47"/>
    </row>
    <row r="94" spans="1:13">
      <c r="A94" t="s">
        <v>17</v>
      </c>
      <c r="B94" s="5" t="e">
        <f>COUNTIF('Ações mantidas e excluídas'!#REF!,'Resultado Ações 2019'!$A94&amp;'Resultado Ações 2019'!B$82)</f>
        <v>#REF!</v>
      </c>
      <c r="C94" s="5" t="e">
        <f>COUNTIF('Ações mantidas e excluídas'!#REF!,'Resultado Ações 2019'!$A94&amp;'Resultado Ações 2019'!C$82)</f>
        <v>#REF!</v>
      </c>
      <c r="D94" s="6" t="e">
        <f t="shared" ref="D94:D99" si="3">SUM(B94:C94)</f>
        <v>#REF!</v>
      </c>
      <c r="E94" s="5" t="e">
        <f>COUNTIF('Ações mantidas e excluídas'!#REF!,'Resultado Ações 2019'!$A94&amp;'Resultado Ações 2019'!E$82)</f>
        <v>#REF!</v>
      </c>
      <c r="F94" s="5" t="e">
        <f>COUNTIF('Ações mantidas e excluídas'!#REF!,'Resultado Ações 2019'!$A94&amp;'Resultado Ações 2019'!F$82)</f>
        <v>#REF!</v>
      </c>
      <c r="H94" s="5" t="e">
        <f>COUNTIF('Ações mantidas e excluídas'!#REF!,$A94)</f>
        <v>#REF!</v>
      </c>
      <c r="M94" s="47"/>
    </row>
    <row r="95" spans="1:13">
      <c r="A95" t="s">
        <v>18</v>
      </c>
      <c r="B95" s="5" t="e">
        <f>COUNTIF('Ações mantidas e excluídas'!#REF!,'Resultado Ações 2019'!$A95&amp;'Resultado Ações 2019'!B$82)</f>
        <v>#REF!</v>
      </c>
      <c r="C95" s="5" t="e">
        <f>COUNTIF('Ações mantidas e excluídas'!#REF!,'Resultado Ações 2019'!$A95&amp;'Resultado Ações 2019'!C$82)</f>
        <v>#REF!</v>
      </c>
      <c r="D95" s="6" t="e">
        <f t="shared" si="3"/>
        <v>#REF!</v>
      </c>
      <c r="E95" s="5" t="e">
        <f>COUNTIF('Ações mantidas e excluídas'!#REF!,'Resultado Ações 2019'!$A95&amp;'Resultado Ações 2019'!E$82)</f>
        <v>#REF!</v>
      </c>
      <c r="F95" s="5" t="e">
        <f>COUNTIF('Ações mantidas e excluídas'!#REF!,'Resultado Ações 2019'!$A95&amp;'Resultado Ações 2019'!F$82)</f>
        <v>#REF!</v>
      </c>
      <c r="H95" s="5" t="e">
        <f>COUNTIF('Ações mantidas e excluídas'!#REF!,$A95)</f>
        <v>#REF!</v>
      </c>
      <c r="M95" s="47"/>
    </row>
    <row r="96" spans="1:13">
      <c r="A96" t="s">
        <v>19</v>
      </c>
      <c r="B96" s="5" t="e">
        <f>COUNTIF('Ações mantidas e excluídas'!#REF!,'Resultado Ações 2019'!$A96&amp;'Resultado Ações 2019'!B$82)</f>
        <v>#REF!</v>
      </c>
      <c r="C96" s="5" t="e">
        <f>COUNTIF('Ações mantidas e excluídas'!#REF!,'Resultado Ações 2019'!$A96&amp;'Resultado Ações 2019'!C$82)</f>
        <v>#REF!</v>
      </c>
      <c r="D96" s="6" t="e">
        <f t="shared" si="3"/>
        <v>#REF!</v>
      </c>
      <c r="E96" s="5" t="e">
        <f>COUNTIF('Ações mantidas e excluídas'!#REF!,'Resultado Ações 2019'!$A96&amp;'Resultado Ações 2019'!E$82)</f>
        <v>#REF!</v>
      </c>
      <c r="F96" s="5" t="e">
        <f>COUNTIF('Ações mantidas e excluídas'!#REF!,'Resultado Ações 2019'!$A96&amp;'Resultado Ações 2019'!F$82)</f>
        <v>#REF!</v>
      </c>
      <c r="H96" s="5" t="e">
        <f>COUNTIF('Ações mantidas e excluídas'!#REF!,$A96)</f>
        <v>#REF!</v>
      </c>
      <c r="M96" s="47"/>
    </row>
    <row r="97" spans="1:13">
      <c r="A97" t="s">
        <v>20</v>
      </c>
      <c r="B97" s="5" t="e">
        <f>COUNTIF('Ações mantidas e excluídas'!#REF!,'Resultado Ações 2019'!$A97&amp;'Resultado Ações 2019'!B$82)</f>
        <v>#REF!</v>
      </c>
      <c r="C97" s="5" t="e">
        <f>COUNTIF('Ações mantidas e excluídas'!#REF!,'Resultado Ações 2019'!$A97&amp;'Resultado Ações 2019'!C$82)</f>
        <v>#REF!</v>
      </c>
      <c r="D97" s="6" t="e">
        <f t="shared" si="3"/>
        <v>#REF!</v>
      </c>
      <c r="E97" s="5" t="e">
        <f>COUNTIF('Ações mantidas e excluídas'!#REF!,'Resultado Ações 2019'!$A97&amp;'Resultado Ações 2019'!E$82)</f>
        <v>#REF!</v>
      </c>
      <c r="F97" s="5" t="e">
        <f>COUNTIF('Ações mantidas e excluídas'!#REF!,'Resultado Ações 2019'!$A97&amp;'Resultado Ações 2019'!F$82)</f>
        <v>#REF!</v>
      </c>
      <c r="H97" s="5" t="e">
        <f>COUNTIF('Ações mantidas e excluídas'!#REF!,$A97)</f>
        <v>#REF!</v>
      </c>
      <c r="M97" s="47"/>
    </row>
    <row r="98" spans="1:13">
      <c r="A98" t="s">
        <v>21</v>
      </c>
      <c r="B98" s="5" t="e">
        <f>COUNTIF('Ações mantidas e excluídas'!#REF!,'Resultado Ações 2019'!$A98&amp;'Resultado Ações 2019'!B$82)</f>
        <v>#REF!</v>
      </c>
      <c r="C98" s="5" t="e">
        <f>COUNTIF('Ações mantidas e excluídas'!#REF!,'Resultado Ações 2019'!$A98&amp;'Resultado Ações 2019'!C$82)</f>
        <v>#REF!</v>
      </c>
      <c r="D98" s="6" t="e">
        <f t="shared" si="3"/>
        <v>#REF!</v>
      </c>
      <c r="E98" s="5" t="e">
        <f>COUNTIF('Ações mantidas e excluídas'!#REF!,'Resultado Ações 2019'!$A98&amp;'Resultado Ações 2019'!E$82)</f>
        <v>#REF!</v>
      </c>
      <c r="F98" s="5" t="e">
        <f>COUNTIF('Ações mantidas e excluídas'!#REF!,'Resultado Ações 2019'!$A98&amp;'Resultado Ações 2019'!F$82)</f>
        <v>#REF!</v>
      </c>
      <c r="H98" s="5" t="e">
        <f>COUNTIF('Ações mantidas e excluídas'!#REF!,$A98)</f>
        <v>#REF!</v>
      </c>
      <c r="M98" s="47"/>
    </row>
    <row r="99" spans="1:13">
      <c r="A99" t="s">
        <v>22</v>
      </c>
      <c r="B99" s="5" t="e">
        <f>COUNTIF('Ações mantidas e excluídas'!#REF!,'Resultado Ações 2019'!$A99&amp;'Resultado Ações 2019'!B$82)</f>
        <v>#REF!</v>
      </c>
      <c r="C99" s="5" t="e">
        <f>COUNTIF('Ações mantidas e excluídas'!#REF!,'Resultado Ações 2019'!$A99&amp;'Resultado Ações 2019'!C$82)</f>
        <v>#REF!</v>
      </c>
      <c r="D99" s="6" t="e">
        <f t="shared" si="3"/>
        <v>#REF!</v>
      </c>
      <c r="E99" s="5" t="e">
        <f>COUNTIF('Ações mantidas e excluídas'!#REF!,'Resultado Ações 2019'!$A99&amp;'Resultado Ações 2019'!E$82)</f>
        <v>#REF!</v>
      </c>
      <c r="F99" s="5" t="e">
        <f>COUNTIF('Ações mantidas e excluídas'!#REF!,'Resultado Ações 2019'!$A99&amp;'Resultado Ações 2019'!F$82)</f>
        <v>#REF!</v>
      </c>
      <c r="H99" s="5" t="e">
        <f>COUNTIF('Ações mantidas e excluídas'!#REF!,$A99)</f>
        <v>#REF!</v>
      </c>
      <c r="M99" s="47"/>
    </row>
    <row r="100" spans="1:13">
      <c r="A100" t="s">
        <v>26</v>
      </c>
      <c r="B100" s="5" t="e">
        <f>COUNTIF('Ações mantidas e excluídas'!#REF!,"INFRAESTRUTURAUFCINFRARealizada")</f>
        <v>#REF!</v>
      </c>
      <c r="C100" s="5" t="e">
        <f>COUNTIF('Ações mantidas e excluídas'!#REF!,"INFRAESTRUTURAUFCINFRARealizada (ação contínua)")</f>
        <v>#REF!</v>
      </c>
      <c r="D100" s="6" t="e">
        <f t="shared" ref="D100:D109" si="4">SUM(B100:C100)</f>
        <v>#REF!</v>
      </c>
      <c r="E100" s="5" t="e">
        <f>COUNTIF('Ações mantidas e excluídas'!#REF!,"INFRAESTRUTURAUFCINFRAEm Andamento")</f>
        <v>#REF!</v>
      </c>
      <c r="F100" s="5" t="e">
        <f>COUNTIF('Ações mantidas e excluídas'!#REF!,"INFRAESTRUTURAUFCINFRANão Iniciada")</f>
        <v>#REF!</v>
      </c>
      <c r="H100" s="5" t="e">
        <f>COUNTIF('Ações mantidas e excluídas'!#REF!,"INFRAESTRUTURAUFCINFRA")</f>
        <v>#REF!</v>
      </c>
      <c r="I100" s="9" t="e">
        <f t="shared" ref="I100:I108" si="5">SUM(D100:H100)</f>
        <v>#REF!</v>
      </c>
      <c r="M100" s="48" t="e">
        <f t="shared" ref="M100:M108" si="6">(D100/I100)</f>
        <v>#REF!</v>
      </c>
    </row>
    <row r="101" spans="1:13">
      <c r="A101" t="s">
        <v>27</v>
      </c>
      <c r="B101" s="5" t="e">
        <f>COUNTIF('Ações mantidas e excluídas'!#REF!,"INFRAESTRUTURASTIRealizada")</f>
        <v>#REF!</v>
      </c>
      <c r="C101" s="5" t="e">
        <f>COUNTIF('Ações mantidas e excluídas'!#REF!,"INFRAESTRUTURASTIRealizada (ação contínua)")</f>
        <v>#REF!</v>
      </c>
      <c r="D101" s="6" t="e">
        <f t="shared" si="4"/>
        <v>#REF!</v>
      </c>
      <c r="E101" s="5" t="e">
        <f>COUNTIF('Ações mantidas e excluídas'!#REF!,"INFRAESTRUTURASTIEm Andamento")</f>
        <v>#REF!</v>
      </c>
      <c r="F101" s="5" t="e">
        <f>COUNTIF('Ações mantidas e excluídas'!#REF!,"INFRAESTRUTURASTINão Iniciada")</f>
        <v>#REF!</v>
      </c>
      <c r="H101" s="5" t="e">
        <f>COUNTIF('Ações mantidas e excluídas'!#REF!,"INFRAESTRUTURASTI")</f>
        <v>#REF!</v>
      </c>
      <c r="I101" s="9" t="e">
        <f t="shared" si="5"/>
        <v>#REF!</v>
      </c>
      <c r="M101" s="48" t="e">
        <f t="shared" si="6"/>
        <v>#REF!</v>
      </c>
    </row>
    <row r="102" spans="1:13">
      <c r="A102" t="s">
        <v>28</v>
      </c>
      <c r="B102" s="5" t="e">
        <f>COUNTIF('Ações mantidas e excluídas'!#REF!,"INFRAESTRUTURABURealizada")</f>
        <v>#REF!</v>
      </c>
      <c r="C102" s="5" t="e">
        <f>COUNTIF('Ações mantidas e excluídas'!#REF!,"INFRAESTRUTURABURealizada (ação contínua)")</f>
        <v>#REF!</v>
      </c>
      <c r="D102" s="6" t="e">
        <f t="shared" si="4"/>
        <v>#REF!</v>
      </c>
      <c r="E102" s="5" t="e">
        <f>COUNTIF('Ações mantidas e excluídas'!#REF!,"INFRAESTRUTURABUEm Andamento")</f>
        <v>#REF!</v>
      </c>
      <c r="F102" s="5" t="e">
        <f>COUNTIF('Ações mantidas e excluídas'!#REF!,"INFRAESTRUTURABUNão Iniciada")</f>
        <v>#REF!</v>
      </c>
      <c r="H102" s="5" t="e">
        <f>COUNTIF('Ações mantidas e excluídas'!#REF!,"INFRAESTRUTURABU")</f>
        <v>#REF!</v>
      </c>
      <c r="I102" s="9" t="e">
        <f t="shared" si="5"/>
        <v>#REF!</v>
      </c>
      <c r="M102" s="48" t="e">
        <f t="shared" si="6"/>
        <v>#REF!</v>
      </c>
    </row>
    <row r="103" spans="1:13">
      <c r="A103" t="s">
        <v>29</v>
      </c>
      <c r="B103" s="5" t="e">
        <f>COUNTIF('Ações mantidas e excluídas'!#REF!,"GESTÃOSTIRealizada")</f>
        <v>#REF!</v>
      </c>
      <c r="C103" s="5" t="e">
        <f>COUNTIF('Ações mantidas e excluídas'!#REF!,"GESTÃOSTIRealizada (ação contínua)")</f>
        <v>#REF!</v>
      </c>
      <c r="D103" s="6" t="e">
        <f t="shared" si="4"/>
        <v>#REF!</v>
      </c>
      <c r="E103" s="5" t="e">
        <f>COUNTIF('Ações mantidas e excluídas'!#REF!,"GESTÃOSTIEm Andamento")</f>
        <v>#REF!</v>
      </c>
      <c r="F103" s="5" t="e">
        <f>COUNTIF('Ações mantidas e excluídas'!#REF!,"GESTÃOSTINão Iniciada")</f>
        <v>#REF!</v>
      </c>
      <c r="H103" s="5" t="e">
        <f>COUNTIF('Ações mantidas e excluídas'!#REF!,"GESTÃOSTI")</f>
        <v>#REF!</v>
      </c>
      <c r="I103" s="9" t="e">
        <f t="shared" si="5"/>
        <v>#REF!</v>
      </c>
      <c r="M103" s="48" t="e">
        <f t="shared" si="6"/>
        <v>#REF!</v>
      </c>
    </row>
    <row r="104" spans="1:13">
      <c r="A104" t="s">
        <v>30</v>
      </c>
      <c r="B104" s="5" t="e">
        <f>COUNTIF('Ações mantidas e excluídas'!#REF!,"GESTÃOPROPLADRealizada")</f>
        <v>#REF!</v>
      </c>
      <c r="C104" s="5" t="e">
        <f>COUNTIF('Ações mantidas e excluídas'!#REF!,"GESTÃOPROPLADRealizada (ação contínua)")</f>
        <v>#REF!</v>
      </c>
      <c r="D104" s="6" t="e">
        <f t="shared" si="4"/>
        <v>#REF!</v>
      </c>
      <c r="E104" s="5" t="e">
        <f>COUNTIF('Ações mantidas e excluídas'!#REF!,"GESTÃOPROPLADEm Andamento")</f>
        <v>#REF!</v>
      </c>
      <c r="F104" s="5" t="e">
        <f>COUNTIF('Ações mantidas e excluídas'!#REF!,"GESTÃOPROPLADNão Iniciada")</f>
        <v>#REF!</v>
      </c>
      <c r="H104" s="5" t="e">
        <f>COUNTIF('Ações mantidas e excluídas'!#REF!,"GESTÃOPROPLAD")</f>
        <v>#REF!</v>
      </c>
      <c r="I104" s="9" t="e">
        <f t="shared" si="5"/>
        <v>#REF!</v>
      </c>
      <c r="M104" s="48" t="e">
        <f t="shared" si="6"/>
        <v>#REF!</v>
      </c>
    </row>
    <row r="105" spans="1:13">
      <c r="A105" t="s">
        <v>31</v>
      </c>
      <c r="B105" s="5" t="e">
        <f>COUNTIF('Ações mantidas e excluídas'!#REF!,"GESTÃOGOVERNANÇARealizada")</f>
        <v>#REF!</v>
      </c>
      <c r="C105" s="5" t="e">
        <f>COUNTIF('Ações mantidas e excluídas'!#REF!,"GESTÃOGOVERNANÇARealizada (ação contínua)")</f>
        <v>#REF!</v>
      </c>
      <c r="D105" s="6" t="e">
        <f t="shared" si="4"/>
        <v>#REF!</v>
      </c>
      <c r="E105" s="5" t="e">
        <f>COUNTIF('Ações mantidas e excluídas'!#REF!,"GESTÃOGOVERNANÇAEm Andamento")</f>
        <v>#REF!</v>
      </c>
      <c r="F105" s="5" t="e">
        <f>COUNTIF('Ações mantidas e excluídas'!#REF!,"GESTÃOGOVERNANÇANão Iniciada")</f>
        <v>#REF!</v>
      </c>
      <c r="H105" s="5" t="e">
        <f>COUNTIF('Ações mantidas e excluídas'!#REF!,"GESTÃOGOVERNANÇA")</f>
        <v>#REF!</v>
      </c>
      <c r="I105" s="9" t="e">
        <f t="shared" si="5"/>
        <v>#REF!</v>
      </c>
      <c r="M105" s="48" t="e">
        <f t="shared" si="6"/>
        <v>#REF!</v>
      </c>
    </row>
    <row r="106" spans="1:13">
      <c r="A106" t="s">
        <v>32</v>
      </c>
      <c r="B106" s="5" t="e">
        <f>COUNTIF('Ações mantidas e excluídas'!#REF!,"GESTÃOMEMORIALRealizada")</f>
        <v>#REF!</v>
      </c>
      <c r="C106" s="5" t="e">
        <f>COUNTIF('Ações mantidas e excluídas'!#REF!,"GESTÃOMEMORIALRealizada (ação contínua)")</f>
        <v>#REF!</v>
      </c>
      <c r="D106" s="6" t="e">
        <f t="shared" si="4"/>
        <v>#REF!</v>
      </c>
      <c r="E106" s="5" t="e">
        <f>COUNTIF('Ações mantidas e excluídas'!#REF!,"GESTÃOMEMORIALEm Andamento")</f>
        <v>#REF!</v>
      </c>
      <c r="F106" s="5" t="e">
        <f>COUNTIF('Ações mantidas e excluídas'!#REF!,"GESTÃOMEMORIALNão Iniciada")</f>
        <v>#REF!</v>
      </c>
      <c r="H106" s="5" t="e">
        <f>COUNTIF('Ações mantidas e excluídas'!#REF!,"GESTÃOMEMORIAL")</f>
        <v>#REF!</v>
      </c>
      <c r="I106" s="9" t="e">
        <f t="shared" si="5"/>
        <v>#REF!</v>
      </c>
      <c r="M106" s="48" t="e">
        <f t="shared" si="6"/>
        <v>#REF!</v>
      </c>
    </row>
    <row r="107" spans="1:13">
      <c r="A107" t="s">
        <v>33</v>
      </c>
      <c r="B107" s="5" t="e">
        <f>COUNTIF('Ações mantidas e excluídas'!#REF!,"GESTÃOCCSMIRealizada")</f>
        <v>#REF!</v>
      </c>
      <c r="C107" s="5" t="e">
        <f>COUNTIF('Ações mantidas e excluídas'!#REF!,"GESTÃOCCSMIRealizada (ação contínua)")</f>
        <v>#REF!</v>
      </c>
      <c r="D107" s="6" t="e">
        <f t="shared" si="4"/>
        <v>#REF!</v>
      </c>
      <c r="E107" s="5" t="e">
        <f>COUNTIF('Ações mantidas e excluídas'!#REF!,"GESTÃOCCSMIEm Andamento")</f>
        <v>#REF!</v>
      </c>
      <c r="F107" s="5" t="e">
        <f>COUNTIF('Ações mantidas e excluídas'!#REF!,"GESTÃOCCSMINão Iniciada")</f>
        <v>#REF!</v>
      </c>
      <c r="H107" s="5" t="e">
        <f>COUNTIF('Ações mantidas e excluídas'!#REF!,"GESTÃOCCSMI")</f>
        <v>#REF!</v>
      </c>
      <c r="I107" s="9" t="e">
        <f t="shared" si="5"/>
        <v>#REF!</v>
      </c>
      <c r="M107" s="48" t="e">
        <f t="shared" si="6"/>
        <v>#REF!</v>
      </c>
    </row>
    <row r="108" spans="1:13">
      <c r="A108" t="s">
        <v>34</v>
      </c>
      <c r="B108" s="5" t="e">
        <f>COUNTIF('Ações mantidas e excluídas'!#REF!,"GESTÃOUFCINFRARealizada")</f>
        <v>#REF!</v>
      </c>
      <c r="C108" s="5" t="e">
        <f>COUNTIF('Ações mantidas e excluídas'!#REF!,"GESTÃOUFCINFRARealizada (ação contínua)")</f>
        <v>#REF!</v>
      </c>
      <c r="D108" s="6" t="e">
        <f t="shared" si="4"/>
        <v>#REF!</v>
      </c>
      <c r="E108" s="5" t="e">
        <f>COUNTIF('Ações mantidas e excluídas'!#REF!,"GESTÃOUFCINFRAEm Andamento")</f>
        <v>#REF!</v>
      </c>
      <c r="F108" s="5" t="e">
        <f>COUNTIF('Ações mantidas e excluídas'!#REF!,"GESTÃOUFCINFRANão Iniciada")</f>
        <v>#REF!</v>
      </c>
      <c r="H108" s="5" t="e">
        <f>COUNTIF('Ações mantidas e excluídas'!#REF!,"GESTÃOUFCINFRA")</f>
        <v>#REF!</v>
      </c>
      <c r="I108" s="9" t="e">
        <f t="shared" si="5"/>
        <v>#REF!</v>
      </c>
      <c r="M108" s="48" t="e">
        <f t="shared" si="6"/>
        <v>#REF!</v>
      </c>
    </row>
    <row r="109" spans="1:13">
      <c r="A109" s="7" t="s">
        <v>25</v>
      </c>
      <c r="B109" s="8" t="e">
        <f>SUM(B94:B108)</f>
        <v>#REF!</v>
      </c>
      <c r="C109" s="8" t="e">
        <f>SUM(C94:C108)</f>
        <v>#REF!</v>
      </c>
      <c r="D109" s="16" t="e">
        <f t="shared" si="4"/>
        <v>#REF!</v>
      </c>
      <c r="E109" s="8" t="e">
        <f>SUM(E94:E108)</f>
        <v>#REF!</v>
      </c>
      <c r="F109" s="8" t="e">
        <f>SUM(F94:F108)</f>
        <v>#REF!</v>
      </c>
      <c r="G109" s="9"/>
      <c r="H109" s="8" t="e">
        <f>SUM(H94:H108)</f>
        <v>#REF!</v>
      </c>
      <c r="I109" s="10" t="e">
        <f>B109+C109+E109+F109+H109</f>
        <v>#REF!</v>
      </c>
      <c r="M109" s="47"/>
    </row>
    <row r="111" spans="1:13">
      <c r="B111" s="14" t="e">
        <f>B91-B109</f>
        <v>#REF!</v>
      </c>
      <c r="C111" s="14" t="e">
        <f>C91-C109</f>
        <v>#REF!</v>
      </c>
      <c r="D111" s="14" t="e">
        <f>D91-D109</f>
        <v>#REF!</v>
      </c>
      <c r="E111" s="14" t="e">
        <f>E91-E109</f>
        <v>#REF!</v>
      </c>
      <c r="F111" s="14" t="e">
        <f>F91-F109</f>
        <v>#REF!</v>
      </c>
      <c r="H111" s="14" t="e">
        <f>H91-H109</f>
        <v>#REF!</v>
      </c>
      <c r="I111" s="14" t="e">
        <f>I91-I109</f>
        <v>#REF!</v>
      </c>
    </row>
    <row r="112" spans="1:13">
      <c r="B112" s="15"/>
      <c r="C112" s="15"/>
      <c r="D112" s="15"/>
      <c r="E112" s="15"/>
      <c r="F112" s="15"/>
      <c r="H112" s="15"/>
      <c r="I112" s="15"/>
    </row>
    <row r="113" spans="2:9">
      <c r="B113" s="15"/>
      <c r="C113" s="15"/>
      <c r="D113" s="15"/>
      <c r="E113" s="15"/>
      <c r="F113" s="15"/>
      <c r="H113" s="15"/>
      <c r="I113" s="15"/>
    </row>
  </sheetData>
  <pageMargins left="0.511811024" right="0.511811024" top="0.78740157499999996" bottom="0.78740157499999996" header="0.31496062000000002" footer="0.31496062000000002"/>
  <pageSetup paperSize="9" orientation="portrait" r:id="rId1"/>
  <ignoredErrors>
    <ignoredError sqref="D91" 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D90"/>
  <sheetViews>
    <sheetView showGridLines="0" zoomScale="90" zoomScaleNormal="90" workbookViewId="0">
      <selection activeCell="P22" sqref="P22"/>
    </sheetView>
  </sheetViews>
  <sheetFormatPr defaultRowHeight="12.75"/>
  <cols>
    <col min="1" max="1" width="6.7109375" style="23" customWidth="1"/>
    <col min="2" max="2" width="20.42578125" style="23" customWidth="1"/>
    <col min="3" max="3" width="9.140625" style="23"/>
    <col min="4" max="6" width="12.7109375" style="23" customWidth="1"/>
    <col min="7" max="7" width="8" style="23" customWidth="1"/>
    <col min="8" max="8" width="9.7109375" style="23" customWidth="1"/>
    <col min="9" max="9" width="12.5703125" style="23" bestFit="1" customWidth="1"/>
    <col min="10" max="10" width="13.42578125" style="23" bestFit="1" customWidth="1"/>
    <col min="11" max="11" width="12.28515625" style="23" bestFit="1" customWidth="1"/>
    <col min="12" max="12" width="11.85546875" style="23" customWidth="1"/>
    <col min="13" max="13" width="3.5703125" style="23" customWidth="1"/>
    <col min="14" max="14" width="11.28515625" style="23" customWidth="1"/>
    <col min="15" max="24" width="9.140625" style="23"/>
    <col min="25" max="25" width="15.42578125" style="18" bestFit="1" customWidth="1"/>
    <col min="26" max="44" width="9.140625" style="18"/>
    <col min="45" max="45" width="18.5703125" style="18" customWidth="1"/>
    <col min="46" max="63" width="9.140625" style="18"/>
    <col min="64" max="64" width="9.140625" style="44"/>
    <col min="65" max="251" width="9.140625" style="18"/>
    <col min="252" max="252" width="6.7109375" style="18" customWidth="1"/>
    <col min="253" max="253" width="20.42578125" style="18" customWidth="1"/>
    <col min="254" max="254" width="9.140625" style="18"/>
    <col min="255" max="257" width="12.7109375" style="18" customWidth="1"/>
    <col min="258" max="258" width="8" style="18" customWidth="1"/>
    <col min="259" max="259" width="9.7109375" style="18" customWidth="1"/>
    <col min="260" max="260" width="12.5703125" style="18" bestFit="1" customWidth="1"/>
    <col min="261" max="261" width="13.42578125" style="18" bestFit="1" customWidth="1"/>
    <col min="262" max="262" width="12.28515625" style="18" bestFit="1" customWidth="1"/>
    <col min="263" max="263" width="11.85546875" style="18" customWidth="1"/>
    <col min="264" max="264" width="3.5703125" style="18" customWidth="1"/>
    <col min="265" max="265" width="11.28515625" style="18" customWidth="1"/>
    <col min="266" max="275" width="9.140625" style="18"/>
    <col min="276" max="276" width="15.42578125" style="18" bestFit="1" customWidth="1"/>
    <col min="277" max="295" width="9.140625" style="18"/>
    <col min="296" max="296" width="18.5703125" style="18" customWidth="1"/>
    <col min="297" max="507" width="9.140625" style="18"/>
    <col min="508" max="508" width="6.7109375" style="18" customWidth="1"/>
    <col min="509" max="509" width="20.42578125" style="18" customWidth="1"/>
    <col min="510" max="510" width="9.140625" style="18"/>
    <col min="511" max="513" width="12.7109375" style="18" customWidth="1"/>
    <col min="514" max="514" width="8" style="18" customWidth="1"/>
    <col min="515" max="515" width="9.7109375" style="18" customWidth="1"/>
    <col min="516" max="516" width="12.5703125" style="18" bestFit="1" customWidth="1"/>
    <col min="517" max="517" width="13.42578125" style="18" bestFit="1" customWidth="1"/>
    <col min="518" max="518" width="12.28515625" style="18" bestFit="1" customWidth="1"/>
    <col min="519" max="519" width="11.85546875" style="18" customWidth="1"/>
    <col min="520" max="520" width="3.5703125" style="18" customWidth="1"/>
    <col min="521" max="521" width="11.28515625" style="18" customWidth="1"/>
    <col min="522" max="531" width="9.140625" style="18"/>
    <col min="532" max="532" width="15.42578125" style="18" bestFit="1" customWidth="1"/>
    <col min="533" max="551" width="9.140625" style="18"/>
    <col min="552" max="552" width="18.5703125" style="18" customWidth="1"/>
    <col min="553" max="763" width="9.140625" style="18"/>
    <col min="764" max="764" width="6.7109375" style="18" customWidth="1"/>
    <col min="765" max="765" width="20.42578125" style="18" customWidth="1"/>
    <col min="766" max="766" width="9.140625" style="18"/>
    <col min="767" max="769" width="12.7109375" style="18" customWidth="1"/>
    <col min="770" max="770" width="8" style="18" customWidth="1"/>
    <col min="771" max="771" width="9.7109375" style="18" customWidth="1"/>
    <col min="772" max="772" width="12.5703125" style="18" bestFit="1" customWidth="1"/>
    <col min="773" max="773" width="13.42578125" style="18" bestFit="1" customWidth="1"/>
    <col min="774" max="774" width="12.28515625" style="18" bestFit="1" customWidth="1"/>
    <col min="775" max="775" width="11.85546875" style="18" customWidth="1"/>
    <col min="776" max="776" width="3.5703125" style="18" customWidth="1"/>
    <col min="777" max="777" width="11.28515625" style="18" customWidth="1"/>
    <col min="778" max="787" width="9.140625" style="18"/>
    <col min="788" max="788" width="15.42578125" style="18" bestFit="1" customWidth="1"/>
    <col min="789" max="807" width="9.140625" style="18"/>
    <col min="808" max="808" width="18.5703125" style="18" customWidth="1"/>
    <col min="809" max="1019" width="9.140625" style="18"/>
    <col min="1020" max="1020" width="6.7109375" style="18" customWidth="1"/>
    <col min="1021" max="1021" width="20.42578125" style="18" customWidth="1"/>
    <col min="1022" max="1022" width="9.140625" style="18"/>
    <col min="1023" max="1025" width="12.7109375" style="18" customWidth="1"/>
    <col min="1026" max="1026" width="8" style="18" customWidth="1"/>
    <col min="1027" max="1027" width="9.7109375" style="18" customWidth="1"/>
    <col min="1028" max="1028" width="12.5703125" style="18" bestFit="1" customWidth="1"/>
    <col min="1029" max="1029" width="13.42578125" style="18" bestFit="1" customWidth="1"/>
    <col min="1030" max="1030" width="12.28515625" style="18" bestFit="1" customWidth="1"/>
    <col min="1031" max="1031" width="11.85546875" style="18" customWidth="1"/>
    <col min="1032" max="1032" width="3.5703125" style="18" customWidth="1"/>
    <col min="1033" max="1033" width="11.28515625" style="18" customWidth="1"/>
    <col min="1034" max="1043" width="9.140625" style="18"/>
    <col min="1044" max="1044" width="15.42578125" style="18" bestFit="1" customWidth="1"/>
    <col min="1045" max="1063" width="9.140625" style="18"/>
    <col min="1064" max="1064" width="18.5703125" style="18" customWidth="1"/>
    <col min="1065" max="1275" width="9.140625" style="18"/>
    <col min="1276" max="1276" width="6.7109375" style="18" customWidth="1"/>
    <col min="1277" max="1277" width="20.42578125" style="18" customWidth="1"/>
    <col min="1278" max="1278" width="9.140625" style="18"/>
    <col min="1279" max="1281" width="12.7109375" style="18" customWidth="1"/>
    <col min="1282" max="1282" width="8" style="18" customWidth="1"/>
    <col min="1283" max="1283" width="9.7109375" style="18" customWidth="1"/>
    <col min="1284" max="1284" width="12.5703125" style="18" bestFit="1" customWidth="1"/>
    <col min="1285" max="1285" width="13.42578125" style="18" bestFit="1" customWidth="1"/>
    <col min="1286" max="1286" width="12.28515625" style="18" bestFit="1" customWidth="1"/>
    <col min="1287" max="1287" width="11.85546875" style="18" customWidth="1"/>
    <col min="1288" max="1288" width="3.5703125" style="18" customWidth="1"/>
    <col min="1289" max="1289" width="11.28515625" style="18" customWidth="1"/>
    <col min="1290" max="1299" width="9.140625" style="18"/>
    <col min="1300" max="1300" width="15.42578125" style="18" bestFit="1" customWidth="1"/>
    <col min="1301" max="1319" width="9.140625" style="18"/>
    <col min="1320" max="1320" width="18.5703125" style="18" customWidth="1"/>
    <col min="1321" max="1531" width="9.140625" style="18"/>
    <col min="1532" max="1532" width="6.7109375" style="18" customWidth="1"/>
    <col min="1533" max="1533" width="20.42578125" style="18" customWidth="1"/>
    <col min="1534" max="1534" width="9.140625" style="18"/>
    <col min="1535" max="1537" width="12.7109375" style="18" customWidth="1"/>
    <col min="1538" max="1538" width="8" style="18" customWidth="1"/>
    <col min="1539" max="1539" width="9.7109375" style="18" customWidth="1"/>
    <col min="1540" max="1540" width="12.5703125" style="18" bestFit="1" customWidth="1"/>
    <col min="1541" max="1541" width="13.42578125" style="18" bestFit="1" customWidth="1"/>
    <col min="1542" max="1542" width="12.28515625" style="18" bestFit="1" customWidth="1"/>
    <col min="1543" max="1543" width="11.85546875" style="18" customWidth="1"/>
    <col min="1544" max="1544" width="3.5703125" style="18" customWidth="1"/>
    <col min="1545" max="1545" width="11.28515625" style="18" customWidth="1"/>
    <col min="1546" max="1555" width="9.140625" style="18"/>
    <col min="1556" max="1556" width="15.42578125" style="18" bestFit="1" customWidth="1"/>
    <col min="1557" max="1575" width="9.140625" style="18"/>
    <col min="1576" max="1576" width="18.5703125" style="18" customWidth="1"/>
    <col min="1577" max="1787" width="9.140625" style="18"/>
    <col min="1788" max="1788" width="6.7109375" style="18" customWidth="1"/>
    <col min="1789" max="1789" width="20.42578125" style="18" customWidth="1"/>
    <col min="1790" max="1790" width="9.140625" style="18"/>
    <col min="1791" max="1793" width="12.7109375" style="18" customWidth="1"/>
    <col min="1794" max="1794" width="8" style="18" customWidth="1"/>
    <col min="1795" max="1795" width="9.7109375" style="18" customWidth="1"/>
    <col min="1796" max="1796" width="12.5703125" style="18" bestFit="1" customWidth="1"/>
    <col min="1797" max="1797" width="13.42578125" style="18" bestFit="1" customWidth="1"/>
    <col min="1798" max="1798" width="12.28515625" style="18" bestFit="1" customWidth="1"/>
    <col min="1799" max="1799" width="11.85546875" style="18" customWidth="1"/>
    <col min="1800" max="1800" width="3.5703125" style="18" customWidth="1"/>
    <col min="1801" max="1801" width="11.28515625" style="18" customWidth="1"/>
    <col min="1802" max="1811" width="9.140625" style="18"/>
    <col min="1812" max="1812" width="15.42578125" style="18" bestFit="1" customWidth="1"/>
    <col min="1813" max="1831" width="9.140625" style="18"/>
    <col min="1832" max="1832" width="18.5703125" style="18" customWidth="1"/>
    <col min="1833" max="2043" width="9.140625" style="18"/>
    <col min="2044" max="2044" width="6.7109375" style="18" customWidth="1"/>
    <col min="2045" max="2045" width="20.42578125" style="18" customWidth="1"/>
    <col min="2046" max="2046" width="9.140625" style="18"/>
    <col min="2047" max="2049" width="12.7109375" style="18" customWidth="1"/>
    <col min="2050" max="2050" width="8" style="18" customWidth="1"/>
    <col min="2051" max="2051" width="9.7109375" style="18" customWidth="1"/>
    <col min="2052" max="2052" width="12.5703125" style="18" bestFit="1" customWidth="1"/>
    <col min="2053" max="2053" width="13.42578125" style="18" bestFit="1" customWidth="1"/>
    <col min="2054" max="2054" width="12.28515625" style="18" bestFit="1" customWidth="1"/>
    <col min="2055" max="2055" width="11.85546875" style="18" customWidth="1"/>
    <col min="2056" max="2056" width="3.5703125" style="18" customWidth="1"/>
    <col min="2057" max="2057" width="11.28515625" style="18" customWidth="1"/>
    <col min="2058" max="2067" width="9.140625" style="18"/>
    <col min="2068" max="2068" width="15.42578125" style="18" bestFit="1" customWidth="1"/>
    <col min="2069" max="2087" width="9.140625" style="18"/>
    <col min="2088" max="2088" width="18.5703125" style="18" customWidth="1"/>
    <col min="2089" max="2299" width="9.140625" style="18"/>
    <col min="2300" max="2300" width="6.7109375" style="18" customWidth="1"/>
    <col min="2301" max="2301" width="20.42578125" style="18" customWidth="1"/>
    <col min="2302" max="2302" width="9.140625" style="18"/>
    <col min="2303" max="2305" width="12.7109375" style="18" customWidth="1"/>
    <col min="2306" max="2306" width="8" style="18" customWidth="1"/>
    <col min="2307" max="2307" width="9.7109375" style="18" customWidth="1"/>
    <col min="2308" max="2308" width="12.5703125" style="18" bestFit="1" customWidth="1"/>
    <col min="2309" max="2309" width="13.42578125" style="18" bestFit="1" customWidth="1"/>
    <col min="2310" max="2310" width="12.28515625" style="18" bestFit="1" customWidth="1"/>
    <col min="2311" max="2311" width="11.85546875" style="18" customWidth="1"/>
    <col min="2312" max="2312" width="3.5703125" style="18" customWidth="1"/>
    <col min="2313" max="2313" width="11.28515625" style="18" customWidth="1"/>
    <col min="2314" max="2323" width="9.140625" style="18"/>
    <col min="2324" max="2324" width="15.42578125" style="18" bestFit="1" customWidth="1"/>
    <col min="2325" max="2343" width="9.140625" style="18"/>
    <col min="2344" max="2344" width="18.5703125" style="18" customWidth="1"/>
    <col min="2345" max="2555" width="9.140625" style="18"/>
    <col min="2556" max="2556" width="6.7109375" style="18" customWidth="1"/>
    <col min="2557" max="2557" width="20.42578125" style="18" customWidth="1"/>
    <col min="2558" max="2558" width="9.140625" style="18"/>
    <col min="2559" max="2561" width="12.7109375" style="18" customWidth="1"/>
    <col min="2562" max="2562" width="8" style="18" customWidth="1"/>
    <col min="2563" max="2563" width="9.7109375" style="18" customWidth="1"/>
    <col min="2564" max="2564" width="12.5703125" style="18" bestFit="1" customWidth="1"/>
    <col min="2565" max="2565" width="13.42578125" style="18" bestFit="1" customWidth="1"/>
    <col min="2566" max="2566" width="12.28515625" style="18" bestFit="1" customWidth="1"/>
    <col min="2567" max="2567" width="11.85546875" style="18" customWidth="1"/>
    <col min="2568" max="2568" width="3.5703125" style="18" customWidth="1"/>
    <col min="2569" max="2569" width="11.28515625" style="18" customWidth="1"/>
    <col min="2570" max="2579" width="9.140625" style="18"/>
    <col min="2580" max="2580" width="15.42578125" style="18" bestFit="1" customWidth="1"/>
    <col min="2581" max="2599" width="9.140625" style="18"/>
    <col min="2600" max="2600" width="18.5703125" style="18" customWidth="1"/>
    <col min="2601" max="2811" width="9.140625" style="18"/>
    <col min="2812" max="2812" width="6.7109375" style="18" customWidth="1"/>
    <col min="2813" max="2813" width="20.42578125" style="18" customWidth="1"/>
    <col min="2814" max="2814" width="9.140625" style="18"/>
    <col min="2815" max="2817" width="12.7109375" style="18" customWidth="1"/>
    <col min="2818" max="2818" width="8" style="18" customWidth="1"/>
    <col min="2819" max="2819" width="9.7109375" style="18" customWidth="1"/>
    <col min="2820" max="2820" width="12.5703125" style="18" bestFit="1" customWidth="1"/>
    <col min="2821" max="2821" width="13.42578125" style="18" bestFit="1" customWidth="1"/>
    <col min="2822" max="2822" width="12.28515625" style="18" bestFit="1" customWidth="1"/>
    <col min="2823" max="2823" width="11.85546875" style="18" customWidth="1"/>
    <col min="2824" max="2824" width="3.5703125" style="18" customWidth="1"/>
    <col min="2825" max="2825" width="11.28515625" style="18" customWidth="1"/>
    <col min="2826" max="2835" width="9.140625" style="18"/>
    <col min="2836" max="2836" width="15.42578125" style="18" bestFit="1" customWidth="1"/>
    <col min="2837" max="2855" width="9.140625" style="18"/>
    <col min="2856" max="2856" width="18.5703125" style="18" customWidth="1"/>
    <col min="2857" max="3067" width="9.140625" style="18"/>
    <col min="3068" max="3068" width="6.7109375" style="18" customWidth="1"/>
    <col min="3069" max="3069" width="20.42578125" style="18" customWidth="1"/>
    <col min="3070" max="3070" width="9.140625" style="18"/>
    <col min="3071" max="3073" width="12.7109375" style="18" customWidth="1"/>
    <col min="3074" max="3074" width="8" style="18" customWidth="1"/>
    <col min="3075" max="3075" width="9.7109375" style="18" customWidth="1"/>
    <col min="3076" max="3076" width="12.5703125" style="18" bestFit="1" customWidth="1"/>
    <col min="3077" max="3077" width="13.42578125" style="18" bestFit="1" customWidth="1"/>
    <col min="3078" max="3078" width="12.28515625" style="18" bestFit="1" customWidth="1"/>
    <col min="3079" max="3079" width="11.85546875" style="18" customWidth="1"/>
    <col min="3080" max="3080" width="3.5703125" style="18" customWidth="1"/>
    <col min="3081" max="3081" width="11.28515625" style="18" customWidth="1"/>
    <col min="3082" max="3091" width="9.140625" style="18"/>
    <col min="3092" max="3092" width="15.42578125" style="18" bestFit="1" customWidth="1"/>
    <col min="3093" max="3111" width="9.140625" style="18"/>
    <col min="3112" max="3112" width="18.5703125" style="18" customWidth="1"/>
    <col min="3113" max="3323" width="9.140625" style="18"/>
    <col min="3324" max="3324" width="6.7109375" style="18" customWidth="1"/>
    <col min="3325" max="3325" width="20.42578125" style="18" customWidth="1"/>
    <col min="3326" max="3326" width="9.140625" style="18"/>
    <col min="3327" max="3329" width="12.7109375" style="18" customWidth="1"/>
    <col min="3330" max="3330" width="8" style="18" customWidth="1"/>
    <col min="3331" max="3331" width="9.7109375" style="18" customWidth="1"/>
    <col min="3332" max="3332" width="12.5703125" style="18" bestFit="1" customWidth="1"/>
    <col min="3333" max="3333" width="13.42578125" style="18" bestFit="1" customWidth="1"/>
    <col min="3334" max="3334" width="12.28515625" style="18" bestFit="1" customWidth="1"/>
    <col min="3335" max="3335" width="11.85546875" style="18" customWidth="1"/>
    <col min="3336" max="3336" width="3.5703125" style="18" customWidth="1"/>
    <col min="3337" max="3337" width="11.28515625" style="18" customWidth="1"/>
    <col min="3338" max="3347" width="9.140625" style="18"/>
    <col min="3348" max="3348" width="15.42578125" style="18" bestFit="1" customWidth="1"/>
    <col min="3349" max="3367" width="9.140625" style="18"/>
    <col min="3368" max="3368" width="18.5703125" style="18" customWidth="1"/>
    <col min="3369" max="3579" width="9.140625" style="18"/>
    <col min="3580" max="3580" width="6.7109375" style="18" customWidth="1"/>
    <col min="3581" max="3581" width="20.42578125" style="18" customWidth="1"/>
    <col min="3582" max="3582" width="9.140625" style="18"/>
    <col min="3583" max="3585" width="12.7109375" style="18" customWidth="1"/>
    <col min="3586" max="3586" width="8" style="18" customWidth="1"/>
    <col min="3587" max="3587" width="9.7109375" style="18" customWidth="1"/>
    <col min="3588" max="3588" width="12.5703125" style="18" bestFit="1" customWidth="1"/>
    <col min="3589" max="3589" width="13.42578125" style="18" bestFit="1" customWidth="1"/>
    <col min="3590" max="3590" width="12.28515625" style="18" bestFit="1" customWidth="1"/>
    <col min="3591" max="3591" width="11.85546875" style="18" customWidth="1"/>
    <col min="3592" max="3592" width="3.5703125" style="18" customWidth="1"/>
    <col min="3593" max="3593" width="11.28515625" style="18" customWidth="1"/>
    <col min="3594" max="3603" width="9.140625" style="18"/>
    <col min="3604" max="3604" width="15.42578125" style="18" bestFit="1" customWidth="1"/>
    <col min="3605" max="3623" width="9.140625" style="18"/>
    <col min="3624" max="3624" width="18.5703125" style="18" customWidth="1"/>
    <col min="3625" max="3835" width="9.140625" style="18"/>
    <col min="3836" max="3836" width="6.7109375" style="18" customWidth="1"/>
    <col min="3837" max="3837" width="20.42578125" style="18" customWidth="1"/>
    <col min="3838" max="3838" width="9.140625" style="18"/>
    <col min="3839" max="3841" width="12.7109375" style="18" customWidth="1"/>
    <col min="3842" max="3842" width="8" style="18" customWidth="1"/>
    <col min="3843" max="3843" width="9.7109375" style="18" customWidth="1"/>
    <col min="3844" max="3844" width="12.5703125" style="18" bestFit="1" customWidth="1"/>
    <col min="3845" max="3845" width="13.42578125" style="18" bestFit="1" customWidth="1"/>
    <col min="3846" max="3846" width="12.28515625" style="18" bestFit="1" customWidth="1"/>
    <col min="3847" max="3847" width="11.85546875" style="18" customWidth="1"/>
    <col min="3848" max="3848" width="3.5703125" style="18" customWidth="1"/>
    <col min="3849" max="3849" width="11.28515625" style="18" customWidth="1"/>
    <col min="3850" max="3859" width="9.140625" style="18"/>
    <col min="3860" max="3860" width="15.42578125" style="18" bestFit="1" customWidth="1"/>
    <col min="3861" max="3879" width="9.140625" style="18"/>
    <col min="3880" max="3880" width="18.5703125" style="18" customWidth="1"/>
    <col min="3881" max="4091" width="9.140625" style="18"/>
    <col min="4092" max="4092" width="6.7109375" style="18" customWidth="1"/>
    <col min="4093" max="4093" width="20.42578125" style="18" customWidth="1"/>
    <col min="4094" max="4094" width="9.140625" style="18"/>
    <col min="4095" max="4097" width="12.7109375" style="18" customWidth="1"/>
    <col min="4098" max="4098" width="8" style="18" customWidth="1"/>
    <col min="4099" max="4099" width="9.7109375" style="18" customWidth="1"/>
    <col min="4100" max="4100" width="12.5703125" style="18" bestFit="1" customWidth="1"/>
    <col min="4101" max="4101" width="13.42578125" style="18" bestFit="1" customWidth="1"/>
    <col min="4102" max="4102" width="12.28515625" style="18" bestFit="1" customWidth="1"/>
    <col min="4103" max="4103" width="11.85546875" style="18" customWidth="1"/>
    <col min="4104" max="4104" width="3.5703125" style="18" customWidth="1"/>
    <col min="4105" max="4105" width="11.28515625" style="18" customWidth="1"/>
    <col min="4106" max="4115" width="9.140625" style="18"/>
    <col min="4116" max="4116" width="15.42578125" style="18" bestFit="1" customWidth="1"/>
    <col min="4117" max="4135" width="9.140625" style="18"/>
    <col min="4136" max="4136" width="18.5703125" style="18" customWidth="1"/>
    <col min="4137" max="4347" width="9.140625" style="18"/>
    <col min="4348" max="4348" width="6.7109375" style="18" customWidth="1"/>
    <col min="4349" max="4349" width="20.42578125" style="18" customWidth="1"/>
    <col min="4350" max="4350" width="9.140625" style="18"/>
    <col min="4351" max="4353" width="12.7109375" style="18" customWidth="1"/>
    <col min="4354" max="4354" width="8" style="18" customWidth="1"/>
    <col min="4355" max="4355" width="9.7109375" style="18" customWidth="1"/>
    <col min="4356" max="4356" width="12.5703125" style="18" bestFit="1" customWidth="1"/>
    <col min="4357" max="4357" width="13.42578125" style="18" bestFit="1" customWidth="1"/>
    <col min="4358" max="4358" width="12.28515625" style="18" bestFit="1" customWidth="1"/>
    <col min="4359" max="4359" width="11.85546875" style="18" customWidth="1"/>
    <col min="4360" max="4360" width="3.5703125" style="18" customWidth="1"/>
    <col min="4361" max="4361" width="11.28515625" style="18" customWidth="1"/>
    <col min="4362" max="4371" width="9.140625" style="18"/>
    <col min="4372" max="4372" width="15.42578125" style="18" bestFit="1" customWidth="1"/>
    <col min="4373" max="4391" width="9.140625" style="18"/>
    <col min="4392" max="4392" width="18.5703125" style="18" customWidth="1"/>
    <col min="4393" max="4603" width="9.140625" style="18"/>
    <col min="4604" max="4604" width="6.7109375" style="18" customWidth="1"/>
    <col min="4605" max="4605" width="20.42578125" style="18" customWidth="1"/>
    <col min="4606" max="4606" width="9.140625" style="18"/>
    <col min="4607" max="4609" width="12.7109375" style="18" customWidth="1"/>
    <col min="4610" max="4610" width="8" style="18" customWidth="1"/>
    <col min="4611" max="4611" width="9.7109375" style="18" customWidth="1"/>
    <col min="4612" max="4612" width="12.5703125" style="18" bestFit="1" customWidth="1"/>
    <col min="4613" max="4613" width="13.42578125" style="18" bestFit="1" customWidth="1"/>
    <col min="4614" max="4614" width="12.28515625" style="18" bestFit="1" customWidth="1"/>
    <col min="4615" max="4615" width="11.85546875" style="18" customWidth="1"/>
    <col min="4616" max="4616" width="3.5703125" style="18" customWidth="1"/>
    <col min="4617" max="4617" width="11.28515625" style="18" customWidth="1"/>
    <col min="4618" max="4627" width="9.140625" style="18"/>
    <col min="4628" max="4628" width="15.42578125" style="18" bestFit="1" customWidth="1"/>
    <col min="4629" max="4647" width="9.140625" style="18"/>
    <col min="4648" max="4648" width="18.5703125" style="18" customWidth="1"/>
    <col min="4649" max="4859" width="9.140625" style="18"/>
    <col min="4860" max="4860" width="6.7109375" style="18" customWidth="1"/>
    <col min="4861" max="4861" width="20.42578125" style="18" customWidth="1"/>
    <col min="4862" max="4862" width="9.140625" style="18"/>
    <col min="4863" max="4865" width="12.7109375" style="18" customWidth="1"/>
    <col min="4866" max="4866" width="8" style="18" customWidth="1"/>
    <col min="4867" max="4867" width="9.7109375" style="18" customWidth="1"/>
    <col min="4868" max="4868" width="12.5703125" style="18" bestFit="1" customWidth="1"/>
    <col min="4869" max="4869" width="13.42578125" style="18" bestFit="1" customWidth="1"/>
    <col min="4870" max="4870" width="12.28515625" style="18" bestFit="1" customWidth="1"/>
    <col min="4871" max="4871" width="11.85546875" style="18" customWidth="1"/>
    <col min="4872" max="4872" width="3.5703125" style="18" customWidth="1"/>
    <col min="4873" max="4873" width="11.28515625" style="18" customWidth="1"/>
    <col min="4874" max="4883" width="9.140625" style="18"/>
    <col min="4884" max="4884" width="15.42578125" style="18" bestFit="1" customWidth="1"/>
    <col min="4885" max="4903" width="9.140625" style="18"/>
    <col min="4904" max="4904" width="18.5703125" style="18" customWidth="1"/>
    <col min="4905" max="5115" width="9.140625" style="18"/>
    <col min="5116" max="5116" width="6.7109375" style="18" customWidth="1"/>
    <col min="5117" max="5117" width="20.42578125" style="18" customWidth="1"/>
    <col min="5118" max="5118" width="9.140625" style="18"/>
    <col min="5119" max="5121" width="12.7109375" style="18" customWidth="1"/>
    <col min="5122" max="5122" width="8" style="18" customWidth="1"/>
    <col min="5123" max="5123" width="9.7109375" style="18" customWidth="1"/>
    <col min="5124" max="5124" width="12.5703125" style="18" bestFit="1" customWidth="1"/>
    <col min="5125" max="5125" width="13.42578125" style="18" bestFit="1" customWidth="1"/>
    <col min="5126" max="5126" width="12.28515625" style="18" bestFit="1" customWidth="1"/>
    <col min="5127" max="5127" width="11.85546875" style="18" customWidth="1"/>
    <col min="5128" max="5128" width="3.5703125" style="18" customWidth="1"/>
    <col min="5129" max="5129" width="11.28515625" style="18" customWidth="1"/>
    <col min="5130" max="5139" width="9.140625" style="18"/>
    <col min="5140" max="5140" width="15.42578125" style="18" bestFit="1" customWidth="1"/>
    <col min="5141" max="5159" width="9.140625" style="18"/>
    <col min="5160" max="5160" width="18.5703125" style="18" customWidth="1"/>
    <col min="5161" max="5371" width="9.140625" style="18"/>
    <col min="5372" max="5372" width="6.7109375" style="18" customWidth="1"/>
    <col min="5373" max="5373" width="20.42578125" style="18" customWidth="1"/>
    <col min="5374" max="5374" width="9.140625" style="18"/>
    <col min="5375" max="5377" width="12.7109375" style="18" customWidth="1"/>
    <col min="5378" max="5378" width="8" style="18" customWidth="1"/>
    <col min="5379" max="5379" width="9.7109375" style="18" customWidth="1"/>
    <col min="5380" max="5380" width="12.5703125" style="18" bestFit="1" customWidth="1"/>
    <col min="5381" max="5381" width="13.42578125" style="18" bestFit="1" customWidth="1"/>
    <col min="5382" max="5382" width="12.28515625" style="18" bestFit="1" customWidth="1"/>
    <col min="5383" max="5383" width="11.85546875" style="18" customWidth="1"/>
    <col min="5384" max="5384" width="3.5703125" style="18" customWidth="1"/>
    <col min="5385" max="5385" width="11.28515625" style="18" customWidth="1"/>
    <col min="5386" max="5395" width="9.140625" style="18"/>
    <col min="5396" max="5396" width="15.42578125" style="18" bestFit="1" customWidth="1"/>
    <col min="5397" max="5415" width="9.140625" style="18"/>
    <col min="5416" max="5416" width="18.5703125" style="18" customWidth="1"/>
    <col min="5417" max="5627" width="9.140625" style="18"/>
    <col min="5628" max="5628" width="6.7109375" style="18" customWidth="1"/>
    <col min="5629" max="5629" width="20.42578125" style="18" customWidth="1"/>
    <col min="5630" max="5630" width="9.140625" style="18"/>
    <col min="5631" max="5633" width="12.7109375" style="18" customWidth="1"/>
    <col min="5634" max="5634" width="8" style="18" customWidth="1"/>
    <col min="5635" max="5635" width="9.7109375" style="18" customWidth="1"/>
    <col min="5636" max="5636" width="12.5703125" style="18" bestFit="1" customWidth="1"/>
    <col min="5637" max="5637" width="13.42578125" style="18" bestFit="1" customWidth="1"/>
    <col min="5638" max="5638" width="12.28515625" style="18" bestFit="1" customWidth="1"/>
    <col min="5639" max="5639" width="11.85546875" style="18" customWidth="1"/>
    <col min="5640" max="5640" width="3.5703125" style="18" customWidth="1"/>
    <col min="5641" max="5641" width="11.28515625" style="18" customWidth="1"/>
    <col min="5642" max="5651" width="9.140625" style="18"/>
    <col min="5652" max="5652" width="15.42578125" style="18" bestFit="1" customWidth="1"/>
    <col min="5653" max="5671" width="9.140625" style="18"/>
    <col min="5672" max="5672" width="18.5703125" style="18" customWidth="1"/>
    <col min="5673" max="5883" width="9.140625" style="18"/>
    <col min="5884" max="5884" width="6.7109375" style="18" customWidth="1"/>
    <col min="5885" max="5885" width="20.42578125" style="18" customWidth="1"/>
    <col min="5886" max="5886" width="9.140625" style="18"/>
    <col min="5887" max="5889" width="12.7109375" style="18" customWidth="1"/>
    <col min="5890" max="5890" width="8" style="18" customWidth="1"/>
    <col min="5891" max="5891" width="9.7109375" style="18" customWidth="1"/>
    <col min="5892" max="5892" width="12.5703125" style="18" bestFit="1" customWidth="1"/>
    <col min="5893" max="5893" width="13.42578125" style="18" bestFit="1" customWidth="1"/>
    <col min="5894" max="5894" width="12.28515625" style="18" bestFit="1" customWidth="1"/>
    <col min="5895" max="5895" width="11.85546875" style="18" customWidth="1"/>
    <col min="5896" max="5896" width="3.5703125" style="18" customWidth="1"/>
    <col min="5897" max="5897" width="11.28515625" style="18" customWidth="1"/>
    <col min="5898" max="5907" width="9.140625" style="18"/>
    <col min="5908" max="5908" width="15.42578125" style="18" bestFit="1" customWidth="1"/>
    <col min="5909" max="5927" width="9.140625" style="18"/>
    <col min="5928" max="5928" width="18.5703125" style="18" customWidth="1"/>
    <col min="5929" max="6139" width="9.140625" style="18"/>
    <col min="6140" max="6140" width="6.7109375" style="18" customWidth="1"/>
    <col min="6141" max="6141" width="20.42578125" style="18" customWidth="1"/>
    <col min="6142" max="6142" width="9.140625" style="18"/>
    <col min="6143" max="6145" width="12.7109375" style="18" customWidth="1"/>
    <col min="6146" max="6146" width="8" style="18" customWidth="1"/>
    <col min="6147" max="6147" width="9.7109375" style="18" customWidth="1"/>
    <col min="6148" max="6148" width="12.5703125" style="18" bestFit="1" customWidth="1"/>
    <col min="6149" max="6149" width="13.42578125" style="18" bestFit="1" customWidth="1"/>
    <col min="6150" max="6150" width="12.28515625" style="18" bestFit="1" customWidth="1"/>
    <col min="6151" max="6151" width="11.85546875" style="18" customWidth="1"/>
    <col min="6152" max="6152" width="3.5703125" style="18" customWidth="1"/>
    <col min="6153" max="6153" width="11.28515625" style="18" customWidth="1"/>
    <col min="6154" max="6163" width="9.140625" style="18"/>
    <col min="6164" max="6164" width="15.42578125" style="18" bestFit="1" customWidth="1"/>
    <col min="6165" max="6183" width="9.140625" style="18"/>
    <col min="6184" max="6184" width="18.5703125" style="18" customWidth="1"/>
    <col min="6185" max="6395" width="9.140625" style="18"/>
    <col min="6396" max="6396" width="6.7109375" style="18" customWidth="1"/>
    <col min="6397" max="6397" width="20.42578125" style="18" customWidth="1"/>
    <col min="6398" max="6398" width="9.140625" style="18"/>
    <col min="6399" max="6401" width="12.7109375" style="18" customWidth="1"/>
    <col min="6402" max="6402" width="8" style="18" customWidth="1"/>
    <col min="6403" max="6403" width="9.7109375" style="18" customWidth="1"/>
    <col min="6404" max="6404" width="12.5703125" style="18" bestFit="1" customWidth="1"/>
    <col min="6405" max="6405" width="13.42578125" style="18" bestFit="1" customWidth="1"/>
    <col min="6406" max="6406" width="12.28515625" style="18" bestFit="1" customWidth="1"/>
    <col min="6407" max="6407" width="11.85546875" style="18" customWidth="1"/>
    <col min="6408" max="6408" width="3.5703125" style="18" customWidth="1"/>
    <col min="6409" max="6409" width="11.28515625" style="18" customWidth="1"/>
    <col min="6410" max="6419" width="9.140625" style="18"/>
    <col min="6420" max="6420" width="15.42578125" style="18" bestFit="1" customWidth="1"/>
    <col min="6421" max="6439" width="9.140625" style="18"/>
    <col min="6440" max="6440" width="18.5703125" style="18" customWidth="1"/>
    <col min="6441" max="6651" width="9.140625" style="18"/>
    <col min="6652" max="6652" width="6.7109375" style="18" customWidth="1"/>
    <col min="6653" max="6653" width="20.42578125" style="18" customWidth="1"/>
    <col min="6654" max="6654" width="9.140625" style="18"/>
    <col min="6655" max="6657" width="12.7109375" style="18" customWidth="1"/>
    <col min="6658" max="6658" width="8" style="18" customWidth="1"/>
    <col min="6659" max="6659" width="9.7109375" style="18" customWidth="1"/>
    <col min="6660" max="6660" width="12.5703125" style="18" bestFit="1" customWidth="1"/>
    <col min="6661" max="6661" width="13.42578125" style="18" bestFit="1" customWidth="1"/>
    <col min="6662" max="6662" width="12.28515625" style="18" bestFit="1" customWidth="1"/>
    <col min="6663" max="6663" width="11.85546875" style="18" customWidth="1"/>
    <col min="6664" max="6664" width="3.5703125" style="18" customWidth="1"/>
    <col min="6665" max="6665" width="11.28515625" style="18" customWidth="1"/>
    <col min="6666" max="6675" width="9.140625" style="18"/>
    <col min="6676" max="6676" width="15.42578125" style="18" bestFit="1" customWidth="1"/>
    <col min="6677" max="6695" width="9.140625" style="18"/>
    <col min="6696" max="6696" width="18.5703125" style="18" customWidth="1"/>
    <col min="6697" max="6907" width="9.140625" style="18"/>
    <col min="6908" max="6908" width="6.7109375" style="18" customWidth="1"/>
    <col min="6909" max="6909" width="20.42578125" style="18" customWidth="1"/>
    <col min="6910" max="6910" width="9.140625" style="18"/>
    <col min="6911" max="6913" width="12.7109375" style="18" customWidth="1"/>
    <col min="6914" max="6914" width="8" style="18" customWidth="1"/>
    <col min="6915" max="6915" width="9.7109375" style="18" customWidth="1"/>
    <col min="6916" max="6916" width="12.5703125" style="18" bestFit="1" customWidth="1"/>
    <col min="6917" max="6917" width="13.42578125" style="18" bestFit="1" customWidth="1"/>
    <col min="6918" max="6918" width="12.28515625" style="18" bestFit="1" customWidth="1"/>
    <col min="6919" max="6919" width="11.85546875" style="18" customWidth="1"/>
    <col min="6920" max="6920" width="3.5703125" style="18" customWidth="1"/>
    <col min="6921" max="6921" width="11.28515625" style="18" customWidth="1"/>
    <col min="6922" max="6931" width="9.140625" style="18"/>
    <col min="6932" max="6932" width="15.42578125" style="18" bestFit="1" customWidth="1"/>
    <col min="6933" max="6951" width="9.140625" style="18"/>
    <col min="6952" max="6952" width="18.5703125" style="18" customWidth="1"/>
    <col min="6953" max="7163" width="9.140625" style="18"/>
    <col min="7164" max="7164" width="6.7109375" style="18" customWidth="1"/>
    <col min="7165" max="7165" width="20.42578125" style="18" customWidth="1"/>
    <col min="7166" max="7166" width="9.140625" style="18"/>
    <col min="7167" max="7169" width="12.7109375" style="18" customWidth="1"/>
    <col min="7170" max="7170" width="8" style="18" customWidth="1"/>
    <col min="7171" max="7171" width="9.7109375" style="18" customWidth="1"/>
    <col min="7172" max="7172" width="12.5703125" style="18" bestFit="1" customWidth="1"/>
    <col min="7173" max="7173" width="13.42578125" style="18" bestFit="1" customWidth="1"/>
    <col min="7174" max="7174" width="12.28515625" style="18" bestFit="1" customWidth="1"/>
    <col min="7175" max="7175" width="11.85546875" style="18" customWidth="1"/>
    <col min="7176" max="7176" width="3.5703125" style="18" customWidth="1"/>
    <col min="7177" max="7177" width="11.28515625" style="18" customWidth="1"/>
    <col min="7178" max="7187" width="9.140625" style="18"/>
    <col min="7188" max="7188" width="15.42578125" style="18" bestFit="1" customWidth="1"/>
    <col min="7189" max="7207" width="9.140625" style="18"/>
    <col min="7208" max="7208" width="18.5703125" style="18" customWidth="1"/>
    <col min="7209" max="7419" width="9.140625" style="18"/>
    <col min="7420" max="7420" width="6.7109375" style="18" customWidth="1"/>
    <col min="7421" max="7421" width="20.42578125" style="18" customWidth="1"/>
    <col min="7422" max="7422" width="9.140625" style="18"/>
    <col min="7423" max="7425" width="12.7109375" style="18" customWidth="1"/>
    <col min="7426" max="7426" width="8" style="18" customWidth="1"/>
    <col min="7427" max="7427" width="9.7109375" style="18" customWidth="1"/>
    <col min="7428" max="7428" width="12.5703125" style="18" bestFit="1" customWidth="1"/>
    <col min="7429" max="7429" width="13.42578125" style="18" bestFit="1" customWidth="1"/>
    <col min="7430" max="7430" width="12.28515625" style="18" bestFit="1" customWidth="1"/>
    <col min="7431" max="7431" width="11.85546875" style="18" customWidth="1"/>
    <col min="7432" max="7432" width="3.5703125" style="18" customWidth="1"/>
    <col min="7433" max="7433" width="11.28515625" style="18" customWidth="1"/>
    <col min="7434" max="7443" width="9.140625" style="18"/>
    <col min="7444" max="7444" width="15.42578125" style="18" bestFit="1" customWidth="1"/>
    <col min="7445" max="7463" width="9.140625" style="18"/>
    <col min="7464" max="7464" width="18.5703125" style="18" customWidth="1"/>
    <col min="7465" max="7675" width="9.140625" style="18"/>
    <col min="7676" max="7676" width="6.7109375" style="18" customWidth="1"/>
    <col min="7677" max="7677" width="20.42578125" style="18" customWidth="1"/>
    <col min="7678" max="7678" width="9.140625" style="18"/>
    <col min="7679" max="7681" width="12.7109375" style="18" customWidth="1"/>
    <col min="7682" max="7682" width="8" style="18" customWidth="1"/>
    <col min="7683" max="7683" width="9.7109375" style="18" customWidth="1"/>
    <col min="7684" max="7684" width="12.5703125" style="18" bestFit="1" customWidth="1"/>
    <col min="7685" max="7685" width="13.42578125" style="18" bestFit="1" customWidth="1"/>
    <col min="7686" max="7686" width="12.28515625" style="18" bestFit="1" customWidth="1"/>
    <col min="7687" max="7687" width="11.85546875" style="18" customWidth="1"/>
    <col min="7688" max="7688" width="3.5703125" style="18" customWidth="1"/>
    <col min="7689" max="7689" width="11.28515625" style="18" customWidth="1"/>
    <col min="7690" max="7699" width="9.140625" style="18"/>
    <col min="7700" max="7700" width="15.42578125" style="18" bestFit="1" customWidth="1"/>
    <col min="7701" max="7719" width="9.140625" style="18"/>
    <col min="7720" max="7720" width="18.5703125" style="18" customWidth="1"/>
    <col min="7721" max="7931" width="9.140625" style="18"/>
    <col min="7932" max="7932" width="6.7109375" style="18" customWidth="1"/>
    <col min="7933" max="7933" width="20.42578125" style="18" customWidth="1"/>
    <col min="7934" max="7934" width="9.140625" style="18"/>
    <col min="7935" max="7937" width="12.7109375" style="18" customWidth="1"/>
    <col min="7938" max="7938" width="8" style="18" customWidth="1"/>
    <col min="7939" max="7939" width="9.7109375" style="18" customWidth="1"/>
    <col min="7940" max="7940" width="12.5703125" style="18" bestFit="1" customWidth="1"/>
    <col min="7941" max="7941" width="13.42578125" style="18" bestFit="1" customWidth="1"/>
    <col min="7942" max="7942" width="12.28515625" style="18" bestFit="1" customWidth="1"/>
    <col min="7943" max="7943" width="11.85546875" style="18" customWidth="1"/>
    <col min="7944" max="7944" width="3.5703125" style="18" customWidth="1"/>
    <col min="7945" max="7945" width="11.28515625" style="18" customWidth="1"/>
    <col min="7946" max="7955" width="9.140625" style="18"/>
    <col min="7956" max="7956" width="15.42578125" style="18" bestFit="1" customWidth="1"/>
    <col min="7957" max="7975" width="9.140625" style="18"/>
    <col min="7976" max="7976" width="18.5703125" style="18" customWidth="1"/>
    <col min="7977" max="8187" width="9.140625" style="18"/>
    <col min="8188" max="8188" width="6.7109375" style="18" customWidth="1"/>
    <col min="8189" max="8189" width="20.42578125" style="18" customWidth="1"/>
    <col min="8190" max="8190" width="9.140625" style="18"/>
    <col min="8191" max="8193" width="12.7109375" style="18" customWidth="1"/>
    <col min="8194" max="8194" width="8" style="18" customWidth="1"/>
    <col min="8195" max="8195" width="9.7109375" style="18" customWidth="1"/>
    <col min="8196" max="8196" width="12.5703125" style="18" bestFit="1" customWidth="1"/>
    <col min="8197" max="8197" width="13.42578125" style="18" bestFit="1" customWidth="1"/>
    <col min="8198" max="8198" width="12.28515625" style="18" bestFit="1" customWidth="1"/>
    <col min="8199" max="8199" width="11.85546875" style="18" customWidth="1"/>
    <col min="8200" max="8200" width="3.5703125" style="18" customWidth="1"/>
    <col min="8201" max="8201" width="11.28515625" style="18" customWidth="1"/>
    <col min="8202" max="8211" width="9.140625" style="18"/>
    <col min="8212" max="8212" width="15.42578125" style="18" bestFit="1" customWidth="1"/>
    <col min="8213" max="8231" width="9.140625" style="18"/>
    <col min="8232" max="8232" width="18.5703125" style="18" customWidth="1"/>
    <col min="8233" max="8443" width="9.140625" style="18"/>
    <col min="8444" max="8444" width="6.7109375" style="18" customWidth="1"/>
    <col min="8445" max="8445" width="20.42578125" style="18" customWidth="1"/>
    <col min="8446" max="8446" width="9.140625" style="18"/>
    <col min="8447" max="8449" width="12.7109375" style="18" customWidth="1"/>
    <col min="8450" max="8450" width="8" style="18" customWidth="1"/>
    <col min="8451" max="8451" width="9.7109375" style="18" customWidth="1"/>
    <col min="8452" max="8452" width="12.5703125" style="18" bestFit="1" customWidth="1"/>
    <col min="8453" max="8453" width="13.42578125" style="18" bestFit="1" customWidth="1"/>
    <col min="8454" max="8454" width="12.28515625" style="18" bestFit="1" customWidth="1"/>
    <col min="8455" max="8455" width="11.85546875" style="18" customWidth="1"/>
    <col min="8456" max="8456" width="3.5703125" style="18" customWidth="1"/>
    <col min="8457" max="8457" width="11.28515625" style="18" customWidth="1"/>
    <col min="8458" max="8467" width="9.140625" style="18"/>
    <col min="8468" max="8468" width="15.42578125" style="18" bestFit="1" customWidth="1"/>
    <col min="8469" max="8487" width="9.140625" style="18"/>
    <col min="8488" max="8488" width="18.5703125" style="18" customWidth="1"/>
    <col min="8489" max="8699" width="9.140625" style="18"/>
    <col min="8700" max="8700" width="6.7109375" style="18" customWidth="1"/>
    <col min="8701" max="8701" width="20.42578125" style="18" customWidth="1"/>
    <col min="8702" max="8702" width="9.140625" style="18"/>
    <col min="8703" max="8705" width="12.7109375" style="18" customWidth="1"/>
    <col min="8706" max="8706" width="8" style="18" customWidth="1"/>
    <col min="8707" max="8707" width="9.7109375" style="18" customWidth="1"/>
    <col min="8708" max="8708" width="12.5703125" style="18" bestFit="1" customWidth="1"/>
    <col min="8709" max="8709" width="13.42578125" style="18" bestFit="1" customWidth="1"/>
    <col min="8710" max="8710" width="12.28515625" style="18" bestFit="1" customWidth="1"/>
    <col min="8711" max="8711" width="11.85546875" style="18" customWidth="1"/>
    <col min="8712" max="8712" width="3.5703125" style="18" customWidth="1"/>
    <col min="8713" max="8713" width="11.28515625" style="18" customWidth="1"/>
    <col min="8714" max="8723" width="9.140625" style="18"/>
    <col min="8724" max="8724" width="15.42578125" style="18" bestFit="1" customWidth="1"/>
    <col min="8725" max="8743" width="9.140625" style="18"/>
    <col min="8744" max="8744" width="18.5703125" style="18" customWidth="1"/>
    <col min="8745" max="8955" width="9.140625" style="18"/>
    <col min="8956" max="8956" width="6.7109375" style="18" customWidth="1"/>
    <col min="8957" max="8957" width="20.42578125" style="18" customWidth="1"/>
    <col min="8958" max="8958" width="9.140625" style="18"/>
    <col min="8959" max="8961" width="12.7109375" style="18" customWidth="1"/>
    <col min="8962" max="8962" width="8" style="18" customWidth="1"/>
    <col min="8963" max="8963" width="9.7109375" style="18" customWidth="1"/>
    <col min="8964" max="8964" width="12.5703125" style="18" bestFit="1" customWidth="1"/>
    <col min="8965" max="8965" width="13.42578125" style="18" bestFit="1" customWidth="1"/>
    <col min="8966" max="8966" width="12.28515625" style="18" bestFit="1" customWidth="1"/>
    <col min="8967" max="8967" width="11.85546875" style="18" customWidth="1"/>
    <col min="8968" max="8968" width="3.5703125" style="18" customWidth="1"/>
    <col min="8969" max="8969" width="11.28515625" style="18" customWidth="1"/>
    <col min="8970" max="8979" width="9.140625" style="18"/>
    <col min="8980" max="8980" width="15.42578125" style="18" bestFit="1" customWidth="1"/>
    <col min="8981" max="8999" width="9.140625" style="18"/>
    <col min="9000" max="9000" width="18.5703125" style="18" customWidth="1"/>
    <col min="9001" max="9211" width="9.140625" style="18"/>
    <col min="9212" max="9212" width="6.7109375" style="18" customWidth="1"/>
    <col min="9213" max="9213" width="20.42578125" style="18" customWidth="1"/>
    <col min="9214" max="9214" width="9.140625" style="18"/>
    <col min="9215" max="9217" width="12.7109375" style="18" customWidth="1"/>
    <col min="9218" max="9218" width="8" style="18" customWidth="1"/>
    <col min="9219" max="9219" width="9.7109375" style="18" customWidth="1"/>
    <col min="9220" max="9220" width="12.5703125" style="18" bestFit="1" customWidth="1"/>
    <col min="9221" max="9221" width="13.42578125" style="18" bestFit="1" customWidth="1"/>
    <col min="9222" max="9222" width="12.28515625" style="18" bestFit="1" customWidth="1"/>
    <col min="9223" max="9223" width="11.85546875" style="18" customWidth="1"/>
    <col min="9224" max="9224" width="3.5703125" style="18" customWidth="1"/>
    <col min="9225" max="9225" width="11.28515625" style="18" customWidth="1"/>
    <col min="9226" max="9235" width="9.140625" style="18"/>
    <col min="9236" max="9236" width="15.42578125" style="18" bestFit="1" customWidth="1"/>
    <col min="9237" max="9255" width="9.140625" style="18"/>
    <col min="9256" max="9256" width="18.5703125" style="18" customWidth="1"/>
    <col min="9257" max="9467" width="9.140625" style="18"/>
    <col min="9468" max="9468" width="6.7109375" style="18" customWidth="1"/>
    <col min="9469" max="9469" width="20.42578125" style="18" customWidth="1"/>
    <col min="9470" max="9470" width="9.140625" style="18"/>
    <col min="9471" max="9473" width="12.7109375" style="18" customWidth="1"/>
    <col min="9474" max="9474" width="8" style="18" customWidth="1"/>
    <col min="9475" max="9475" width="9.7109375" style="18" customWidth="1"/>
    <col min="9476" max="9476" width="12.5703125" style="18" bestFit="1" customWidth="1"/>
    <col min="9477" max="9477" width="13.42578125" style="18" bestFit="1" customWidth="1"/>
    <col min="9478" max="9478" width="12.28515625" style="18" bestFit="1" customWidth="1"/>
    <col min="9479" max="9479" width="11.85546875" style="18" customWidth="1"/>
    <col min="9480" max="9480" width="3.5703125" style="18" customWidth="1"/>
    <col min="9481" max="9481" width="11.28515625" style="18" customWidth="1"/>
    <col min="9482" max="9491" width="9.140625" style="18"/>
    <col min="9492" max="9492" width="15.42578125" style="18" bestFit="1" customWidth="1"/>
    <col min="9493" max="9511" width="9.140625" style="18"/>
    <col min="9512" max="9512" width="18.5703125" style="18" customWidth="1"/>
    <col min="9513" max="9723" width="9.140625" style="18"/>
    <col min="9724" max="9724" width="6.7109375" style="18" customWidth="1"/>
    <col min="9725" max="9725" width="20.42578125" style="18" customWidth="1"/>
    <col min="9726" max="9726" width="9.140625" style="18"/>
    <col min="9727" max="9729" width="12.7109375" style="18" customWidth="1"/>
    <col min="9730" max="9730" width="8" style="18" customWidth="1"/>
    <col min="9731" max="9731" width="9.7109375" style="18" customWidth="1"/>
    <col min="9732" max="9732" width="12.5703125" style="18" bestFit="1" customWidth="1"/>
    <col min="9733" max="9733" width="13.42578125" style="18" bestFit="1" customWidth="1"/>
    <col min="9734" max="9734" width="12.28515625" style="18" bestFit="1" customWidth="1"/>
    <col min="9735" max="9735" width="11.85546875" style="18" customWidth="1"/>
    <col min="9736" max="9736" width="3.5703125" style="18" customWidth="1"/>
    <col min="9737" max="9737" width="11.28515625" style="18" customWidth="1"/>
    <col min="9738" max="9747" width="9.140625" style="18"/>
    <col min="9748" max="9748" width="15.42578125" style="18" bestFit="1" customWidth="1"/>
    <col min="9749" max="9767" width="9.140625" style="18"/>
    <col min="9768" max="9768" width="18.5703125" style="18" customWidth="1"/>
    <col min="9769" max="9979" width="9.140625" style="18"/>
    <col min="9980" max="9980" width="6.7109375" style="18" customWidth="1"/>
    <col min="9981" max="9981" width="20.42578125" style="18" customWidth="1"/>
    <col min="9982" max="9982" width="9.140625" style="18"/>
    <col min="9983" max="9985" width="12.7109375" style="18" customWidth="1"/>
    <col min="9986" max="9986" width="8" style="18" customWidth="1"/>
    <col min="9987" max="9987" width="9.7109375" style="18" customWidth="1"/>
    <col min="9988" max="9988" width="12.5703125" style="18" bestFit="1" customWidth="1"/>
    <col min="9989" max="9989" width="13.42578125" style="18" bestFit="1" customWidth="1"/>
    <col min="9990" max="9990" width="12.28515625" style="18" bestFit="1" customWidth="1"/>
    <col min="9991" max="9991" width="11.85546875" style="18" customWidth="1"/>
    <col min="9992" max="9992" width="3.5703125" style="18" customWidth="1"/>
    <col min="9993" max="9993" width="11.28515625" style="18" customWidth="1"/>
    <col min="9994" max="10003" width="9.140625" style="18"/>
    <col min="10004" max="10004" width="15.42578125" style="18" bestFit="1" customWidth="1"/>
    <col min="10005" max="10023" width="9.140625" style="18"/>
    <col min="10024" max="10024" width="18.5703125" style="18" customWidth="1"/>
    <col min="10025" max="10235" width="9.140625" style="18"/>
    <col min="10236" max="10236" width="6.7109375" style="18" customWidth="1"/>
    <col min="10237" max="10237" width="20.42578125" style="18" customWidth="1"/>
    <col min="10238" max="10238" width="9.140625" style="18"/>
    <col min="10239" max="10241" width="12.7109375" style="18" customWidth="1"/>
    <col min="10242" max="10242" width="8" style="18" customWidth="1"/>
    <col min="10243" max="10243" width="9.7109375" style="18" customWidth="1"/>
    <col min="10244" max="10244" width="12.5703125" style="18" bestFit="1" customWidth="1"/>
    <col min="10245" max="10245" width="13.42578125" style="18" bestFit="1" customWidth="1"/>
    <col min="10246" max="10246" width="12.28515625" style="18" bestFit="1" customWidth="1"/>
    <col min="10247" max="10247" width="11.85546875" style="18" customWidth="1"/>
    <col min="10248" max="10248" width="3.5703125" style="18" customWidth="1"/>
    <col min="10249" max="10249" width="11.28515625" style="18" customWidth="1"/>
    <col min="10250" max="10259" width="9.140625" style="18"/>
    <col min="10260" max="10260" width="15.42578125" style="18" bestFit="1" customWidth="1"/>
    <col min="10261" max="10279" width="9.140625" style="18"/>
    <col min="10280" max="10280" width="18.5703125" style="18" customWidth="1"/>
    <col min="10281" max="10491" width="9.140625" style="18"/>
    <col min="10492" max="10492" width="6.7109375" style="18" customWidth="1"/>
    <col min="10493" max="10493" width="20.42578125" style="18" customWidth="1"/>
    <col min="10494" max="10494" width="9.140625" style="18"/>
    <col min="10495" max="10497" width="12.7109375" style="18" customWidth="1"/>
    <col min="10498" max="10498" width="8" style="18" customWidth="1"/>
    <col min="10499" max="10499" width="9.7109375" style="18" customWidth="1"/>
    <col min="10500" max="10500" width="12.5703125" style="18" bestFit="1" customWidth="1"/>
    <col min="10501" max="10501" width="13.42578125" style="18" bestFit="1" customWidth="1"/>
    <col min="10502" max="10502" width="12.28515625" style="18" bestFit="1" customWidth="1"/>
    <col min="10503" max="10503" width="11.85546875" style="18" customWidth="1"/>
    <col min="10504" max="10504" width="3.5703125" style="18" customWidth="1"/>
    <col min="10505" max="10505" width="11.28515625" style="18" customWidth="1"/>
    <col min="10506" max="10515" width="9.140625" style="18"/>
    <col min="10516" max="10516" width="15.42578125" style="18" bestFit="1" customWidth="1"/>
    <col min="10517" max="10535" width="9.140625" style="18"/>
    <col min="10536" max="10536" width="18.5703125" style="18" customWidth="1"/>
    <col min="10537" max="10747" width="9.140625" style="18"/>
    <col min="10748" max="10748" width="6.7109375" style="18" customWidth="1"/>
    <col min="10749" max="10749" width="20.42578125" style="18" customWidth="1"/>
    <col min="10750" max="10750" width="9.140625" style="18"/>
    <col min="10751" max="10753" width="12.7109375" style="18" customWidth="1"/>
    <col min="10754" max="10754" width="8" style="18" customWidth="1"/>
    <col min="10755" max="10755" width="9.7109375" style="18" customWidth="1"/>
    <col min="10756" max="10756" width="12.5703125" style="18" bestFit="1" customWidth="1"/>
    <col min="10757" max="10757" width="13.42578125" style="18" bestFit="1" customWidth="1"/>
    <col min="10758" max="10758" width="12.28515625" style="18" bestFit="1" customWidth="1"/>
    <col min="10759" max="10759" width="11.85546875" style="18" customWidth="1"/>
    <col min="10760" max="10760" width="3.5703125" style="18" customWidth="1"/>
    <col min="10761" max="10761" width="11.28515625" style="18" customWidth="1"/>
    <col min="10762" max="10771" width="9.140625" style="18"/>
    <col min="10772" max="10772" width="15.42578125" style="18" bestFit="1" customWidth="1"/>
    <col min="10773" max="10791" width="9.140625" style="18"/>
    <col min="10792" max="10792" width="18.5703125" style="18" customWidth="1"/>
    <col min="10793" max="11003" width="9.140625" style="18"/>
    <col min="11004" max="11004" width="6.7109375" style="18" customWidth="1"/>
    <col min="11005" max="11005" width="20.42578125" style="18" customWidth="1"/>
    <col min="11006" max="11006" width="9.140625" style="18"/>
    <col min="11007" max="11009" width="12.7109375" style="18" customWidth="1"/>
    <col min="11010" max="11010" width="8" style="18" customWidth="1"/>
    <col min="11011" max="11011" width="9.7109375" style="18" customWidth="1"/>
    <col min="11012" max="11012" width="12.5703125" style="18" bestFit="1" customWidth="1"/>
    <col min="11013" max="11013" width="13.42578125" style="18" bestFit="1" customWidth="1"/>
    <col min="11014" max="11014" width="12.28515625" style="18" bestFit="1" customWidth="1"/>
    <col min="11015" max="11015" width="11.85546875" style="18" customWidth="1"/>
    <col min="11016" max="11016" width="3.5703125" style="18" customWidth="1"/>
    <col min="11017" max="11017" width="11.28515625" style="18" customWidth="1"/>
    <col min="11018" max="11027" width="9.140625" style="18"/>
    <col min="11028" max="11028" width="15.42578125" style="18" bestFit="1" customWidth="1"/>
    <col min="11029" max="11047" width="9.140625" style="18"/>
    <col min="11048" max="11048" width="18.5703125" style="18" customWidth="1"/>
    <col min="11049" max="11259" width="9.140625" style="18"/>
    <col min="11260" max="11260" width="6.7109375" style="18" customWidth="1"/>
    <col min="11261" max="11261" width="20.42578125" style="18" customWidth="1"/>
    <col min="11262" max="11262" width="9.140625" style="18"/>
    <col min="11263" max="11265" width="12.7109375" style="18" customWidth="1"/>
    <col min="11266" max="11266" width="8" style="18" customWidth="1"/>
    <col min="11267" max="11267" width="9.7109375" style="18" customWidth="1"/>
    <col min="11268" max="11268" width="12.5703125" style="18" bestFit="1" customWidth="1"/>
    <col min="11269" max="11269" width="13.42578125" style="18" bestFit="1" customWidth="1"/>
    <col min="11270" max="11270" width="12.28515625" style="18" bestFit="1" customWidth="1"/>
    <col min="11271" max="11271" width="11.85546875" style="18" customWidth="1"/>
    <col min="11272" max="11272" width="3.5703125" style="18" customWidth="1"/>
    <col min="11273" max="11273" width="11.28515625" style="18" customWidth="1"/>
    <col min="11274" max="11283" width="9.140625" style="18"/>
    <col min="11284" max="11284" width="15.42578125" style="18" bestFit="1" customWidth="1"/>
    <col min="11285" max="11303" width="9.140625" style="18"/>
    <col min="11304" max="11304" width="18.5703125" style="18" customWidth="1"/>
    <col min="11305" max="11515" width="9.140625" style="18"/>
    <col min="11516" max="11516" width="6.7109375" style="18" customWidth="1"/>
    <col min="11517" max="11517" width="20.42578125" style="18" customWidth="1"/>
    <col min="11518" max="11518" width="9.140625" style="18"/>
    <col min="11519" max="11521" width="12.7109375" style="18" customWidth="1"/>
    <col min="11522" max="11522" width="8" style="18" customWidth="1"/>
    <col min="11523" max="11523" width="9.7109375" style="18" customWidth="1"/>
    <col min="11524" max="11524" width="12.5703125" style="18" bestFit="1" customWidth="1"/>
    <col min="11525" max="11525" width="13.42578125" style="18" bestFit="1" customWidth="1"/>
    <col min="11526" max="11526" width="12.28515625" style="18" bestFit="1" customWidth="1"/>
    <col min="11527" max="11527" width="11.85546875" style="18" customWidth="1"/>
    <col min="11528" max="11528" width="3.5703125" style="18" customWidth="1"/>
    <col min="11529" max="11529" width="11.28515625" style="18" customWidth="1"/>
    <col min="11530" max="11539" width="9.140625" style="18"/>
    <col min="11540" max="11540" width="15.42578125" style="18" bestFit="1" customWidth="1"/>
    <col min="11541" max="11559" width="9.140625" style="18"/>
    <col min="11560" max="11560" width="18.5703125" style="18" customWidth="1"/>
    <col min="11561" max="11771" width="9.140625" style="18"/>
    <col min="11772" max="11772" width="6.7109375" style="18" customWidth="1"/>
    <col min="11773" max="11773" width="20.42578125" style="18" customWidth="1"/>
    <col min="11774" max="11774" width="9.140625" style="18"/>
    <col min="11775" max="11777" width="12.7109375" style="18" customWidth="1"/>
    <col min="11778" max="11778" width="8" style="18" customWidth="1"/>
    <col min="11779" max="11779" width="9.7109375" style="18" customWidth="1"/>
    <col min="11780" max="11780" width="12.5703125" style="18" bestFit="1" customWidth="1"/>
    <col min="11781" max="11781" width="13.42578125" style="18" bestFit="1" customWidth="1"/>
    <col min="11782" max="11782" width="12.28515625" style="18" bestFit="1" customWidth="1"/>
    <col min="11783" max="11783" width="11.85546875" style="18" customWidth="1"/>
    <col min="11784" max="11784" width="3.5703125" style="18" customWidth="1"/>
    <col min="11785" max="11785" width="11.28515625" style="18" customWidth="1"/>
    <col min="11786" max="11795" width="9.140625" style="18"/>
    <col min="11796" max="11796" width="15.42578125" style="18" bestFit="1" customWidth="1"/>
    <col min="11797" max="11815" width="9.140625" style="18"/>
    <col min="11816" max="11816" width="18.5703125" style="18" customWidth="1"/>
    <col min="11817" max="12027" width="9.140625" style="18"/>
    <col min="12028" max="12028" width="6.7109375" style="18" customWidth="1"/>
    <col min="12029" max="12029" width="20.42578125" style="18" customWidth="1"/>
    <col min="12030" max="12030" width="9.140625" style="18"/>
    <col min="12031" max="12033" width="12.7109375" style="18" customWidth="1"/>
    <col min="12034" max="12034" width="8" style="18" customWidth="1"/>
    <col min="12035" max="12035" width="9.7109375" style="18" customWidth="1"/>
    <col min="12036" max="12036" width="12.5703125" style="18" bestFit="1" customWidth="1"/>
    <col min="12037" max="12037" width="13.42578125" style="18" bestFit="1" customWidth="1"/>
    <col min="12038" max="12038" width="12.28515625" style="18" bestFit="1" customWidth="1"/>
    <col min="12039" max="12039" width="11.85546875" style="18" customWidth="1"/>
    <col min="12040" max="12040" width="3.5703125" style="18" customWidth="1"/>
    <col min="12041" max="12041" width="11.28515625" style="18" customWidth="1"/>
    <col min="12042" max="12051" width="9.140625" style="18"/>
    <col min="12052" max="12052" width="15.42578125" style="18" bestFit="1" customWidth="1"/>
    <col min="12053" max="12071" width="9.140625" style="18"/>
    <col min="12072" max="12072" width="18.5703125" style="18" customWidth="1"/>
    <col min="12073" max="12283" width="9.140625" style="18"/>
    <col min="12284" max="12284" width="6.7109375" style="18" customWidth="1"/>
    <col min="12285" max="12285" width="20.42578125" style="18" customWidth="1"/>
    <col min="12286" max="12286" width="9.140625" style="18"/>
    <col min="12287" max="12289" width="12.7109375" style="18" customWidth="1"/>
    <col min="12290" max="12290" width="8" style="18" customWidth="1"/>
    <col min="12291" max="12291" width="9.7109375" style="18" customWidth="1"/>
    <col min="12292" max="12292" width="12.5703125" style="18" bestFit="1" customWidth="1"/>
    <col min="12293" max="12293" width="13.42578125" style="18" bestFit="1" customWidth="1"/>
    <col min="12294" max="12294" width="12.28515625" style="18" bestFit="1" customWidth="1"/>
    <col min="12295" max="12295" width="11.85546875" style="18" customWidth="1"/>
    <col min="12296" max="12296" width="3.5703125" style="18" customWidth="1"/>
    <col min="12297" max="12297" width="11.28515625" style="18" customWidth="1"/>
    <col min="12298" max="12307" width="9.140625" style="18"/>
    <col min="12308" max="12308" width="15.42578125" style="18" bestFit="1" customWidth="1"/>
    <col min="12309" max="12327" width="9.140625" style="18"/>
    <col min="12328" max="12328" width="18.5703125" style="18" customWidth="1"/>
    <col min="12329" max="12539" width="9.140625" style="18"/>
    <col min="12540" max="12540" width="6.7109375" style="18" customWidth="1"/>
    <col min="12541" max="12541" width="20.42578125" style="18" customWidth="1"/>
    <col min="12542" max="12542" width="9.140625" style="18"/>
    <col min="12543" max="12545" width="12.7109375" style="18" customWidth="1"/>
    <col min="12546" max="12546" width="8" style="18" customWidth="1"/>
    <col min="12547" max="12547" width="9.7109375" style="18" customWidth="1"/>
    <col min="12548" max="12548" width="12.5703125" style="18" bestFit="1" customWidth="1"/>
    <col min="12549" max="12549" width="13.42578125" style="18" bestFit="1" customWidth="1"/>
    <col min="12550" max="12550" width="12.28515625" style="18" bestFit="1" customWidth="1"/>
    <col min="12551" max="12551" width="11.85546875" style="18" customWidth="1"/>
    <col min="12552" max="12552" width="3.5703125" style="18" customWidth="1"/>
    <col min="12553" max="12553" width="11.28515625" style="18" customWidth="1"/>
    <col min="12554" max="12563" width="9.140625" style="18"/>
    <col min="12564" max="12564" width="15.42578125" style="18" bestFit="1" customWidth="1"/>
    <col min="12565" max="12583" width="9.140625" style="18"/>
    <col min="12584" max="12584" width="18.5703125" style="18" customWidth="1"/>
    <col min="12585" max="12795" width="9.140625" style="18"/>
    <col min="12796" max="12796" width="6.7109375" style="18" customWidth="1"/>
    <col min="12797" max="12797" width="20.42578125" style="18" customWidth="1"/>
    <col min="12798" max="12798" width="9.140625" style="18"/>
    <col min="12799" max="12801" width="12.7109375" style="18" customWidth="1"/>
    <col min="12802" max="12802" width="8" style="18" customWidth="1"/>
    <col min="12803" max="12803" width="9.7109375" style="18" customWidth="1"/>
    <col min="12804" max="12804" width="12.5703125" style="18" bestFit="1" customWidth="1"/>
    <col min="12805" max="12805" width="13.42578125" style="18" bestFit="1" customWidth="1"/>
    <col min="12806" max="12806" width="12.28515625" style="18" bestFit="1" customWidth="1"/>
    <col min="12807" max="12807" width="11.85546875" style="18" customWidth="1"/>
    <col min="12808" max="12808" width="3.5703125" style="18" customWidth="1"/>
    <col min="12809" max="12809" width="11.28515625" style="18" customWidth="1"/>
    <col min="12810" max="12819" width="9.140625" style="18"/>
    <col min="12820" max="12820" width="15.42578125" style="18" bestFit="1" customWidth="1"/>
    <col min="12821" max="12839" width="9.140625" style="18"/>
    <col min="12840" max="12840" width="18.5703125" style="18" customWidth="1"/>
    <col min="12841" max="13051" width="9.140625" style="18"/>
    <col min="13052" max="13052" width="6.7109375" style="18" customWidth="1"/>
    <col min="13053" max="13053" width="20.42578125" style="18" customWidth="1"/>
    <col min="13054" max="13054" width="9.140625" style="18"/>
    <col min="13055" max="13057" width="12.7109375" style="18" customWidth="1"/>
    <col min="13058" max="13058" width="8" style="18" customWidth="1"/>
    <col min="13059" max="13059" width="9.7109375" style="18" customWidth="1"/>
    <col min="13060" max="13060" width="12.5703125" style="18" bestFit="1" customWidth="1"/>
    <col min="13061" max="13061" width="13.42578125" style="18" bestFit="1" customWidth="1"/>
    <col min="13062" max="13062" width="12.28515625" style="18" bestFit="1" customWidth="1"/>
    <col min="13063" max="13063" width="11.85546875" style="18" customWidth="1"/>
    <col min="13064" max="13064" width="3.5703125" style="18" customWidth="1"/>
    <col min="13065" max="13065" width="11.28515625" style="18" customWidth="1"/>
    <col min="13066" max="13075" width="9.140625" style="18"/>
    <col min="13076" max="13076" width="15.42578125" style="18" bestFit="1" customWidth="1"/>
    <col min="13077" max="13095" width="9.140625" style="18"/>
    <col min="13096" max="13096" width="18.5703125" style="18" customWidth="1"/>
    <col min="13097" max="13307" width="9.140625" style="18"/>
    <col min="13308" max="13308" width="6.7109375" style="18" customWidth="1"/>
    <col min="13309" max="13309" width="20.42578125" style="18" customWidth="1"/>
    <col min="13310" max="13310" width="9.140625" style="18"/>
    <col min="13311" max="13313" width="12.7109375" style="18" customWidth="1"/>
    <col min="13314" max="13314" width="8" style="18" customWidth="1"/>
    <col min="13315" max="13315" width="9.7109375" style="18" customWidth="1"/>
    <col min="13316" max="13316" width="12.5703125" style="18" bestFit="1" customWidth="1"/>
    <col min="13317" max="13317" width="13.42578125" style="18" bestFit="1" customWidth="1"/>
    <col min="13318" max="13318" width="12.28515625" style="18" bestFit="1" customWidth="1"/>
    <col min="13319" max="13319" width="11.85546875" style="18" customWidth="1"/>
    <col min="13320" max="13320" width="3.5703125" style="18" customWidth="1"/>
    <col min="13321" max="13321" width="11.28515625" style="18" customWidth="1"/>
    <col min="13322" max="13331" width="9.140625" style="18"/>
    <col min="13332" max="13332" width="15.42578125" style="18" bestFit="1" customWidth="1"/>
    <col min="13333" max="13351" width="9.140625" style="18"/>
    <col min="13352" max="13352" width="18.5703125" style="18" customWidth="1"/>
    <col min="13353" max="13563" width="9.140625" style="18"/>
    <col min="13564" max="13564" width="6.7109375" style="18" customWidth="1"/>
    <col min="13565" max="13565" width="20.42578125" style="18" customWidth="1"/>
    <col min="13566" max="13566" width="9.140625" style="18"/>
    <col min="13567" max="13569" width="12.7109375" style="18" customWidth="1"/>
    <col min="13570" max="13570" width="8" style="18" customWidth="1"/>
    <col min="13571" max="13571" width="9.7109375" style="18" customWidth="1"/>
    <col min="13572" max="13572" width="12.5703125" style="18" bestFit="1" customWidth="1"/>
    <col min="13573" max="13573" width="13.42578125" style="18" bestFit="1" customWidth="1"/>
    <col min="13574" max="13574" width="12.28515625" style="18" bestFit="1" customWidth="1"/>
    <col min="13575" max="13575" width="11.85546875" style="18" customWidth="1"/>
    <col min="13576" max="13576" width="3.5703125" style="18" customWidth="1"/>
    <col min="13577" max="13577" width="11.28515625" style="18" customWidth="1"/>
    <col min="13578" max="13587" width="9.140625" style="18"/>
    <col min="13588" max="13588" width="15.42578125" style="18" bestFit="1" customWidth="1"/>
    <col min="13589" max="13607" width="9.140625" style="18"/>
    <col min="13608" max="13608" width="18.5703125" style="18" customWidth="1"/>
    <col min="13609" max="13819" width="9.140625" style="18"/>
    <col min="13820" max="13820" width="6.7109375" style="18" customWidth="1"/>
    <col min="13821" max="13821" width="20.42578125" style="18" customWidth="1"/>
    <col min="13822" max="13822" width="9.140625" style="18"/>
    <col min="13823" max="13825" width="12.7109375" style="18" customWidth="1"/>
    <col min="13826" max="13826" width="8" style="18" customWidth="1"/>
    <col min="13827" max="13827" width="9.7109375" style="18" customWidth="1"/>
    <col min="13828" max="13828" width="12.5703125" style="18" bestFit="1" customWidth="1"/>
    <col min="13829" max="13829" width="13.42578125" style="18" bestFit="1" customWidth="1"/>
    <col min="13830" max="13830" width="12.28515625" style="18" bestFit="1" customWidth="1"/>
    <col min="13831" max="13831" width="11.85546875" style="18" customWidth="1"/>
    <col min="13832" max="13832" width="3.5703125" style="18" customWidth="1"/>
    <col min="13833" max="13833" width="11.28515625" style="18" customWidth="1"/>
    <col min="13834" max="13843" width="9.140625" style="18"/>
    <col min="13844" max="13844" width="15.42578125" style="18" bestFit="1" customWidth="1"/>
    <col min="13845" max="13863" width="9.140625" style="18"/>
    <col min="13864" max="13864" width="18.5703125" style="18" customWidth="1"/>
    <col min="13865" max="14075" width="9.140625" style="18"/>
    <col min="14076" max="14076" width="6.7109375" style="18" customWidth="1"/>
    <col min="14077" max="14077" width="20.42578125" style="18" customWidth="1"/>
    <col min="14078" max="14078" width="9.140625" style="18"/>
    <col min="14079" max="14081" width="12.7109375" style="18" customWidth="1"/>
    <col min="14082" max="14082" width="8" style="18" customWidth="1"/>
    <col min="14083" max="14083" width="9.7109375" style="18" customWidth="1"/>
    <col min="14084" max="14084" width="12.5703125" style="18" bestFit="1" customWidth="1"/>
    <col min="14085" max="14085" width="13.42578125" style="18" bestFit="1" customWidth="1"/>
    <col min="14086" max="14086" width="12.28515625" style="18" bestFit="1" customWidth="1"/>
    <col min="14087" max="14087" width="11.85546875" style="18" customWidth="1"/>
    <col min="14088" max="14088" width="3.5703125" style="18" customWidth="1"/>
    <col min="14089" max="14089" width="11.28515625" style="18" customWidth="1"/>
    <col min="14090" max="14099" width="9.140625" style="18"/>
    <col min="14100" max="14100" width="15.42578125" style="18" bestFit="1" customWidth="1"/>
    <col min="14101" max="14119" width="9.140625" style="18"/>
    <col min="14120" max="14120" width="18.5703125" style="18" customWidth="1"/>
    <col min="14121" max="14331" width="9.140625" style="18"/>
    <col min="14332" max="14332" width="6.7109375" style="18" customWidth="1"/>
    <col min="14333" max="14333" width="20.42578125" style="18" customWidth="1"/>
    <col min="14334" max="14334" width="9.140625" style="18"/>
    <col min="14335" max="14337" width="12.7109375" style="18" customWidth="1"/>
    <col min="14338" max="14338" width="8" style="18" customWidth="1"/>
    <col min="14339" max="14339" width="9.7109375" style="18" customWidth="1"/>
    <col min="14340" max="14340" width="12.5703125" style="18" bestFit="1" customWidth="1"/>
    <col min="14341" max="14341" width="13.42578125" style="18" bestFit="1" customWidth="1"/>
    <col min="14342" max="14342" width="12.28515625" style="18" bestFit="1" customWidth="1"/>
    <col min="14343" max="14343" width="11.85546875" style="18" customWidth="1"/>
    <col min="14344" max="14344" width="3.5703125" style="18" customWidth="1"/>
    <col min="14345" max="14345" width="11.28515625" style="18" customWidth="1"/>
    <col min="14346" max="14355" width="9.140625" style="18"/>
    <col min="14356" max="14356" width="15.42578125" style="18" bestFit="1" customWidth="1"/>
    <col min="14357" max="14375" width="9.140625" style="18"/>
    <col min="14376" max="14376" width="18.5703125" style="18" customWidth="1"/>
    <col min="14377" max="14587" width="9.140625" style="18"/>
    <col min="14588" max="14588" width="6.7109375" style="18" customWidth="1"/>
    <col min="14589" max="14589" width="20.42578125" style="18" customWidth="1"/>
    <col min="14590" max="14590" width="9.140625" style="18"/>
    <col min="14591" max="14593" width="12.7109375" style="18" customWidth="1"/>
    <col min="14594" max="14594" width="8" style="18" customWidth="1"/>
    <col min="14595" max="14595" width="9.7109375" style="18" customWidth="1"/>
    <col min="14596" max="14596" width="12.5703125" style="18" bestFit="1" customWidth="1"/>
    <col min="14597" max="14597" width="13.42578125" style="18" bestFit="1" customWidth="1"/>
    <col min="14598" max="14598" width="12.28515625" style="18" bestFit="1" customWidth="1"/>
    <col min="14599" max="14599" width="11.85546875" style="18" customWidth="1"/>
    <col min="14600" max="14600" width="3.5703125" style="18" customWidth="1"/>
    <col min="14601" max="14601" width="11.28515625" style="18" customWidth="1"/>
    <col min="14602" max="14611" width="9.140625" style="18"/>
    <col min="14612" max="14612" width="15.42578125" style="18" bestFit="1" customWidth="1"/>
    <col min="14613" max="14631" width="9.140625" style="18"/>
    <col min="14632" max="14632" width="18.5703125" style="18" customWidth="1"/>
    <col min="14633" max="14843" width="9.140625" style="18"/>
    <col min="14844" max="14844" width="6.7109375" style="18" customWidth="1"/>
    <col min="14845" max="14845" width="20.42578125" style="18" customWidth="1"/>
    <col min="14846" max="14846" width="9.140625" style="18"/>
    <col min="14847" max="14849" width="12.7109375" style="18" customWidth="1"/>
    <col min="14850" max="14850" width="8" style="18" customWidth="1"/>
    <col min="14851" max="14851" width="9.7109375" style="18" customWidth="1"/>
    <col min="14852" max="14852" width="12.5703125" style="18" bestFit="1" customWidth="1"/>
    <col min="14853" max="14853" width="13.42578125" style="18" bestFit="1" customWidth="1"/>
    <col min="14854" max="14854" width="12.28515625" style="18" bestFit="1" customWidth="1"/>
    <col min="14855" max="14855" width="11.85546875" style="18" customWidth="1"/>
    <col min="14856" max="14856" width="3.5703125" style="18" customWidth="1"/>
    <col min="14857" max="14857" width="11.28515625" style="18" customWidth="1"/>
    <col min="14858" max="14867" width="9.140625" style="18"/>
    <col min="14868" max="14868" width="15.42578125" style="18" bestFit="1" customWidth="1"/>
    <col min="14869" max="14887" width="9.140625" style="18"/>
    <col min="14888" max="14888" width="18.5703125" style="18" customWidth="1"/>
    <col min="14889" max="15099" width="9.140625" style="18"/>
    <col min="15100" max="15100" width="6.7109375" style="18" customWidth="1"/>
    <col min="15101" max="15101" width="20.42578125" style="18" customWidth="1"/>
    <col min="15102" max="15102" width="9.140625" style="18"/>
    <col min="15103" max="15105" width="12.7109375" style="18" customWidth="1"/>
    <col min="15106" max="15106" width="8" style="18" customWidth="1"/>
    <col min="15107" max="15107" width="9.7109375" style="18" customWidth="1"/>
    <col min="15108" max="15108" width="12.5703125" style="18" bestFit="1" customWidth="1"/>
    <col min="15109" max="15109" width="13.42578125" style="18" bestFit="1" customWidth="1"/>
    <col min="15110" max="15110" width="12.28515625" style="18" bestFit="1" customWidth="1"/>
    <col min="15111" max="15111" width="11.85546875" style="18" customWidth="1"/>
    <col min="15112" max="15112" width="3.5703125" style="18" customWidth="1"/>
    <col min="15113" max="15113" width="11.28515625" style="18" customWidth="1"/>
    <col min="15114" max="15123" width="9.140625" style="18"/>
    <col min="15124" max="15124" width="15.42578125" style="18" bestFit="1" customWidth="1"/>
    <col min="15125" max="15143" width="9.140625" style="18"/>
    <col min="15144" max="15144" width="18.5703125" style="18" customWidth="1"/>
    <col min="15145" max="15355" width="9.140625" style="18"/>
    <col min="15356" max="15356" width="6.7109375" style="18" customWidth="1"/>
    <col min="15357" max="15357" width="20.42578125" style="18" customWidth="1"/>
    <col min="15358" max="15358" width="9.140625" style="18"/>
    <col min="15359" max="15361" width="12.7109375" style="18" customWidth="1"/>
    <col min="15362" max="15362" width="8" style="18" customWidth="1"/>
    <col min="15363" max="15363" width="9.7109375" style="18" customWidth="1"/>
    <col min="15364" max="15364" width="12.5703125" style="18" bestFit="1" customWidth="1"/>
    <col min="15365" max="15365" width="13.42578125" style="18" bestFit="1" customWidth="1"/>
    <col min="15366" max="15366" width="12.28515625" style="18" bestFit="1" customWidth="1"/>
    <col min="15367" max="15367" width="11.85546875" style="18" customWidth="1"/>
    <col min="15368" max="15368" width="3.5703125" style="18" customWidth="1"/>
    <col min="15369" max="15369" width="11.28515625" style="18" customWidth="1"/>
    <col min="15370" max="15379" width="9.140625" style="18"/>
    <col min="15380" max="15380" width="15.42578125" style="18" bestFit="1" customWidth="1"/>
    <col min="15381" max="15399" width="9.140625" style="18"/>
    <col min="15400" max="15400" width="18.5703125" style="18" customWidth="1"/>
    <col min="15401" max="15611" width="9.140625" style="18"/>
    <col min="15612" max="15612" width="6.7109375" style="18" customWidth="1"/>
    <col min="15613" max="15613" width="20.42578125" style="18" customWidth="1"/>
    <col min="15614" max="15614" width="9.140625" style="18"/>
    <col min="15615" max="15617" width="12.7109375" style="18" customWidth="1"/>
    <col min="15618" max="15618" width="8" style="18" customWidth="1"/>
    <col min="15619" max="15619" width="9.7109375" style="18" customWidth="1"/>
    <col min="15620" max="15620" width="12.5703125" style="18" bestFit="1" customWidth="1"/>
    <col min="15621" max="15621" width="13.42578125" style="18" bestFit="1" customWidth="1"/>
    <col min="15622" max="15622" width="12.28515625" style="18" bestFit="1" customWidth="1"/>
    <col min="15623" max="15623" width="11.85546875" style="18" customWidth="1"/>
    <col min="15624" max="15624" width="3.5703125" style="18" customWidth="1"/>
    <col min="15625" max="15625" width="11.28515625" style="18" customWidth="1"/>
    <col min="15626" max="15635" width="9.140625" style="18"/>
    <col min="15636" max="15636" width="15.42578125" style="18" bestFit="1" customWidth="1"/>
    <col min="15637" max="15655" width="9.140625" style="18"/>
    <col min="15656" max="15656" width="18.5703125" style="18" customWidth="1"/>
    <col min="15657" max="15867" width="9.140625" style="18"/>
    <col min="15868" max="15868" width="6.7109375" style="18" customWidth="1"/>
    <col min="15869" max="15869" width="20.42578125" style="18" customWidth="1"/>
    <col min="15870" max="15870" width="9.140625" style="18"/>
    <col min="15871" max="15873" width="12.7109375" style="18" customWidth="1"/>
    <col min="15874" max="15874" width="8" style="18" customWidth="1"/>
    <col min="15875" max="15875" width="9.7109375" style="18" customWidth="1"/>
    <col min="15876" max="15876" width="12.5703125" style="18" bestFit="1" customWidth="1"/>
    <col min="15877" max="15877" width="13.42578125" style="18" bestFit="1" customWidth="1"/>
    <col min="15878" max="15878" width="12.28515625" style="18" bestFit="1" customWidth="1"/>
    <col min="15879" max="15879" width="11.85546875" style="18" customWidth="1"/>
    <col min="15880" max="15880" width="3.5703125" style="18" customWidth="1"/>
    <col min="15881" max="15881" width="11.28515625" style="18" customWidth="1"/>
    <col min="15882" max="15891" width="9.140625" style="18"/>
    <col min="15892" max="15892" width="15.42578125" style="18" bestFit="1" customWidth="1"/>
    <col min="15893" max="15911" width="9.140625" style="18"/>
    <col min="15912" max="15912" width="18.5703125" style="18" customWidth="1"/>
    <col min="15913" max="16123" width="9.140625" style="18"/>
    <col min="16124" max="16124" width="6.7109375" style="18" customWidth="1"/>
    <col min="16125" max="16125" width="20.42578125" style="18" customWidth="1"/>
    <col min="16126" max="16126" width="9.140625" style="18"/>
    <col min="16127" max="16129" width="12.7109375" style="18" customWidth="1"/>
    <col min="16130" max="16130" width="8" style="18" customWidth="1"/>
    <col min="16131" max="16131" width="9.7109375" style="18" customWidth="1"/>
    <col min="16132" max="16132" width="12.5703125" style="18" bestFit="1" customWidth="1"/>
    <col min="16133" max="16133" width="13.42578125" style="18" bestFit="1" customWidth="1"/>
    <col min="16134" max="16134" width="12.28515625" style="18" bestFit="1" customWidth="1"/>
    <col min="16135" max="16135" width="11.85546875" style="18" customWidth="1"/>
    <col min="16136" max="16136" width="3.5703125" style="18" customWidth="1"/>
    <col min="16137" max="16137" width="11.28515625" style="18" customWidth="1"/>
    <col min="16138" max="16147" width="9.140625" style="18"/>
    <col min="16148" max="16148" width="15.42578125" style="18" bestFit="1" customWidth="1"/>
    <col min="16149" max="16167" width="9.140625" style="18"/>
    <col min="16168" max="16168" width="18.5703125" style="18" customWidth="1"/>
    <col min="16169" max="16384" width="9.140625" style="18"/>
  </cols>
  <sheetData>
    <row r="1" spans="1:108" ht="8.25" customHeight="1">
      <c r="A1" s="18"/>
      <c r="B1" s="18"/>
      <c r="C1" s="18"/>
      <c r="D1" s="18"/>
      <c r="E1" s="18"/>
      <c r="F1" s="18"/>
      <c r="G1" s="18"/>
      <c r="H1" s="18"/>
      <c r="I1" s="18"/>
      <c r="J1" s="18"/>
      <c r="K1" s="18"/>
      <c r="L1" s="18"/>
      <c r="M1" s="18"/>
      <c r="N1" s="18"/>
    </row>
    <row r="2" spans="1:108" ht="12.75" customHeight="1">
      <c r="A2" s="121"/>
      <c r="B2" s="121"/>
      <c r="C2" s="121"/>
      <c r="D2" s="121"/>
      <c r="E2" s="121"/>
      <c r="F2" s="121"/>
      <c r="G2" s="121"/>
      <c r="H2" s="121"/>
      <c r="I2" s="121"/>
      <c r="J2" s="24"/>
      <c r="K2" s="24"/>
      <c r="L2" s="24"/>
      <c r="M2" s="24"/>
      <c r="N2" s="24"/>
    </row>
    <row r="3" spans="1:108" ht="19.5" customHeight="1" thickBot="1">
      <c r="A3" s="122" t="s">
        <v>36</v>
      </c>
      <c r="B3" s="122"/>
      <c r="C3" s="122"/>
      <c r="D3" s="122"/>
      <c r="E3" s="122"/>
      <c r="F3" s="122"/>
      <c r="G3" s="122"/>
      <c r="H3" s="122"/>
      <c r="I3" s="122"/>
      <c r="J3" s="122"/>
      <c r="K3" s="122"/>
      <c r="L3" s="122"/>
      <c r="M3" s="122"/>
      <c r="N3" s="122"/>
    </row>
    <row r="4" spans="1:108" ht="15.75" thickTop="1">
      <c r="A4" s="25"/>
      <c r="B4" s="25"/>
      <c r="C4" s="25"/>
      <c r="D4" s="25"/>
      <c r="E4" s="25"/>
      <c r="F4" s="25"/>
      <c r="G4" s="25"/>
      <c r="H4" s="25"/>
      <c r="I4" s="25"/>
      <c r="J4" s="25"/>
      <c r="K4" s="25"/>
      <c r="L4" s="25"/>
      <c r="M4" s="25"/>
      <c r="N4" s="25"/>
      <c r="Y4" s="26" t="s">
        <v>17</v>
      </c>
      <c r="AD4" s="26" t="s">
        <v>18</v>
      </c>
      <c r="AI4" s="26" t="s">
        <v>19</v>
      </c>
      <c r="AN4" s="26" t="s">
        <v>20</v>
      </c>
      <c r="AS4" t="s">
        <v>21</v>
      </c>
      <c r="AX4" t="s">
        <v>22</v>
      </c>
      <c r="BC4" t="s">
        <v>23</v>
      </c>
      <c r="BH4" s="26" t="s">
        <v>24</v>
      </c>
      <c r="BM4" t="s">
        <v>26</v>
      </c>
      <c r="BR4" t="s">
        <v>27</v>
      </c>
      <c r="BW4" t="s">
        <v>28</v>
      </c>
      <c r="CB4" t="s">
        <v>29</v>
      </c>
      <c r="CG4" t="s">
        <v>30</v>
      </c>
      <c r="CL4" t="s">
        <v>31</v>
      </c>
      <c r="CQ4" t="s">
        <v>32</v>
      </c>
      <c r="CV4" t="s">
        <v>33</v>
      </c>
      <c r="DA4" t="s">
        <v>34</v>
      </c>
    </row>
    <row r="5" spans="1:108" s="28" customFormat="1" ht="18" customHeight="1">
      <c r="A5" s="27"/>
      <c r="L5" s="27"/>
      <c r="M5" s="27"/>
      <c r="N5" s="27"/>
      <c r="O5" s="29"/>
      <c r="P5" s="29"/>
      <c r="Q5" s="29"/>
      <c r="R5" s="29"/>
      <c r="S5" s="29"/>
      <c r="T5" s="29"/>
      <c r="U5" s="29"/>
      <c r="V5" s="29"/>
      <c r="W5" s="29"/>
      <c r="X5" s="29"/>
      <c r="Y5" s="123" t="s">
        <v>37</v>
      </c>
      <c r="Z5" s="123"/>
      <c r="AA5" s="123"/>
      <c r="AB5" s="30" t="s">
        <v>38</v>
      </c>
      <c r="AD5" s="123" t="s">
        <v>37</v>
      </c>
      <c r="AE5" s="123"/>
      <c r="AF5" s="123"/>
      <c r="AG5" s="30" t="s">
        <v>38</v>
      </c>
      <c r="AI5" s="123" t="s">
        <v>37</v>
      </c>
      <c r="AJ5" s="123"/>
      <c r="AK5" s="123"/>
      <c r="AL5" s="30" t="s">
        <v>38</v>
      </c>
      <c r="AN5" s="123" t="s">
        <v>37</v>
      </c>
      <c r="AO5" s="123"/>
      <c r="AP5" s="123"/>
      <c r="AQ5" s="30" t="s">
        <v>38</v>
      </c>
      <c r="AS5" s="123" t="s">
        <v>37</v>
      </c>
      <c r="AT5" s="123"/>
      <c r="AU5" s="123"/>
      <c r="AV5" s="30" t="s">
        <v>38</v>
      </c>
      <c r="AX5" s="123" t="s">
        <v>37</v>
      </c>
      <c r="AY5" s="123"/>
      <c r="AZ5" s="123"/>
      <c r="BA5" s="30" t="s">
        <v>38</v>
      </c>
      <c r="BC5" s="123" t="s">
        <v>37</v>
      </c>
      <c r="BD5" s="123"/>
      <c r="BE5" s="123"/>
      <c r="BF5" s="30" t="s">
        <v>38</v>
      </c>
      <c r="BH5" s="123" t="s">
        <v>37</v>
      </c>
      <c r="BI5" s="123"/>
      <c r="BJ5" s="123"/>
      <c r="BK5" s="30" t="s">
        <v>38</v>
      </c>
      <c r="BL5" s="45"/>
      <c r="BM5" s="123" t="s">
        <v>37</v>
      </c>
      <c r="BN5" s="123"/>
      <c r="BO5" s="123"/>
      <c r="BP5" s="30" t="s">
        <v>38</v>
      </c>
      <c r="BR5" s="123" t="s">
        <v>37</v>
      </c>
      <c r="BS5" s="123"/>
      <c r="BT5" s="123"/>
      <c r="BU5" s="30" t="s">
        <v>38</v>
      </c>
      <c r="BW5" s="123" t="s">
        <v>37</v>
      </c>
      <c r="BX5" s="123"/>
      <c r="BY5" s="123"/>
      <c r="BZ5" s="30" t="s">
        <v>38</v>
      </c>
      <c r="CB5" s="123" t="s">
        <v>37</v>
      </c>
      <c r="CC5" s="123"/>
      <c r="CD5" s="123"/>
      <c r="CE5" s="30" t="s">
        <v>38</v>
      </c>
      <c r="CG5" s="123" t="s">
        <v>37</v>
      </c>
      <c r="CH5" s="123"/>
      <c r="CI5" s="123"/>
      <c r="CJ5" s="30" t="s">
        <v>38</v>
      </c>
      <c r="CL5" s="123" t="s">
        <v>37</v>
      </c>
      <c r="CM5" s="123"/>
      <c r="CN5" s="123"/>
      <c r="CO5" s="30" t="s">
        <v>38</v>
      </c>
      <c r="CQ5" s="123" t="s">
        <v>37</v>
      </c>
      <c r="CR5" s="123"/>
      <c r="CS5" s="123"/>
      <c r="CT5" s="30" t="s">
        <v>38</v>
      </c>
      <c r="CV5" s="123" t="s">
        <v>37</v>
      </c>
      <c r="CW5" s="123"/>
      <c r="CX5" s="123"/>
      <c r="CY5" s="30" t="s">
        <v>38</v>
      </c>
      <c r="DA5" s="123" t="s">
        <v>37</v>
      </c>
      <c r="DB5" s="123"/>
      <c r="DC5" s="123"/>
      <c r="DD5" s="30" t="s">
        <v>38</v>
      </c>
    </row>
    <row r="6" spans="1:108" ht="16.5" customHeight="1">
      <c r="A6" s="25"/>
      <c r="B6" s="28"/>
      <c r="C6" s="28"/>
      <c r="D6" s="28"/>
      <c r="E6" s="28"/>
      <c r="F6" s="28"/>
      <c r="G6" s="28"/>
      <c r="H6" s="18"/>
      <c r="I6" s="18"/>
      <c r="J6" s="18"/>
      <c r="K6" s="18"/>
      <c r="L6" s="31"/>
      <c r="M6" s="31"/>
      <c r="N6" s="31"/>
      <c r="O6" s="32"/>
      <c r="P6" s="32"/>
      <c r="Q6" s="32"/>
      <c r="R6" s="32"/>
      <c r="S6" s="32"/>
      <c r="T6" s="32"/>
      <c r="U6" s="32"/>
      <c r="V6" s="32"/>
      <c r="W6" s="32"/>
      <c r="X6" s="32"/>
      <c r="Y6" s="123" t="s">
        <v>39</v>
      </c>
      <c r="Z6" s="123"/>
      <c r="AA6" s="123"/>
      <c r="AB6" s="30">
        <v>10</v>
      </c>
      <c r="AC6" s="33"/>
      <c r="AD6" s="123" t="s">
        <v>39</v>
      </c>
      <c r="AE6" s="123"/>
      <c r="AF6" s="123"/>
      <c r="AG6" s="30">
        <v>10</v>
      </c>
      <c r="AI6" s="123" t="s">
        <v>39</v>
      </c>
      <c r="AJ6" s="123"/>
      <c r="AK6" s="123"/>
      <c r="AL6" s="30">
        <v>10</v>
      </c>
      <c r="AN6" s="123" t="s">
        <v>39</v>
      </c>
      <c r="AO6" s="123"/>
      <c r="AP6" s="123"/>
      <c r="AQ6" s="30">
        <v>10</v>
      </c>
      <c r="AS6" s="123" t="s">
        <v>39</v>
      </c>
      <c r="AT6" s="123"/>
      <c r="AU6" s="123"/>
      <c r="AV6" s="30">
        <v>10</v>
      </c>
      <c r="AX6" s="123" t="s">
        <v>39</v>
      </c>
      <c r="AY6" s="123"/>
      <c r="AZ6" s="123"/>
      <c r="BA6" s="30">
        <v>10</v>
      </c>
      <c r="BC6" s="123" t="s">
        <v>39</v>
      </c>
      <c r="BD6" s="123"/>
      <c r="BE6" s="123"/>
      <c r="BF6" s="30">
        <v>10</v>
      </c>
      <c r="BH6" s="123" t="s">
        <v>39</v>
      </c>
      <c r="BI6" s="123"/>
      <c r="BJ6" s="123"/>
      <c r="BK6" s="30">
        <v>10</v>
      </c>
      <c r="BM6" s="123" t="s">
        <v>39</v>
      </c>
      <c r="BN6" s="123"/>
      <c r="BO6" s="123"/>
      <c r="BP6" s="30">
        <v>10</v>
      </c>
      <c r="BR6" s="123" t="s">
        <v>39</v>
      </c>
      <c r="BS6" s="123"/>
      <c r="BT6" s="123"/>
      <c r="BU6" s="30">
        <v>10</v>
      </c>
      <c r="BW6" s="123" t="s">
        <v>39</v>
      </c>
      <c r="BX6" s="123"/>
      <c r="BY6" s="123"/>
      <c r="BZ6" s="30">
        <v>10</v>
      </c>
      <c r="CB6" s="123" t="s">
        <v>39</v>
      </c>
      <c r="CC6" s="123"/>
      <c r="CD6" s="123"/>
      <c r="CE6" s="30">
        <v>10</v>
      </c>
      <c r="CG6" s="123" t="s">
        <v>39</v>
      </c>
      <c r="CH6" s="123"/>
      <c r="CI6" s="123"/>
      <c r="CJ6" s="30">
        <v>10</v>
      </c>
      <c r="CL6" s="123" t="s">
        <v>39</v>
      </c>
      <c r="CM6" s="123"/>
      <c r="CN6" s="123"/>
      <c r="CO6" s="30">
        <v>10</v>
      </c>
      <c r="CQ6" s="123" t="s">
        <v>39</v>
      </c>
      <c r="CR6" s="123"/>
      <c r="CS6" s="123"/>
      <c r="CT6" s="30">
        <v>10</v>
      </c>
      <c r="CV6" s="123" t="s">
        <v>39</v>
      </c>
      <c r="CW6" s="123"/>
      <c r="CX6" s="123"/>
      <c r="CY6" s="30">
        <v>10</v>
      </c>
      <c r="DA6" s="123" t="s">
        <v>39</v>
      </c>
      <c r="DB6" s="123"/>
      <c r="DC6" s="123"/>
      <c r="DD6" s="30">
        <v>10</v>
      </c>
    </row>
    <row r="7" spans="1:108" ht="15.75" customHeight="1">
      <c r="A7" s="25"/>
      <c r="B7" s="28"/>
      <c r="C7" s="28"/>
      <c r="D7" s="28"/>
      <c r="E7" s="28"/>
      <c r="F7" s="28"/>
      <c r="G7" s="28"/>
      <c r="H7" s="18"/>
      <c r="I7" s="18"/>
      <c r="J7" s="18"/>
      <c r="K7" s="18"/>
      <c r="L7" s="31"/>
      <c r="M7" s="31"/>
      <c r="N7" s="31"/>
      <c r="O7" s="32"/>
      <c r="P7" s="32"/>
      <c r="Q7" s="32"/>
      <c r="R7" s="32"/>
      <c r="S7" s="32"/>
      <c r="T7" s="32"/>
      <c r="U7" s="32"/>
      <c r="V7" s="32"/>
      <c r="W7" s="32"/>
      <c r="X7" s="32"/>
      <c r="Y7" s="123" t="s">
        <v>40</v>
      </c>
      <c r="Z7" s="123"/>
      <c r="AA7" s="123"/>
      <c r="AB7" s="30">
        <v>10</v>
      </c>
      <c r="AC7" s="33"/>
      <c r="AD7" s="123" t="s">
        <v>40</v>
      </c>
      <c r="AE7" s="123"/>
      <c r="AF7" s="123"/>
      <c r="AG7" s="30">
        <v>10</v>
      </c>
      <c r="AI7" s="123" t="s">
        <v>40</v>
      </c>
      <c r="AJ7" s="123"/>
      <c r="AK7" s="123"/>
      <c r="AL7" s="30">
        <v>10</v>
      </c>
      <c r="AN7" s="123" t="s">
        <v>40</v>
      </c>
      <c r="AO7" s="123"/>
      <c r="AP7" s="123"/>
      <c r="AQ7" s="30">
        <v>10</v>
      </c>
      <c r="AS7" s="123" t="s">
        <v>40</v>
      </c>
      <c r="AT7" s="123"/>
      <c r="AU7" s="123"/>
      <c r="AV7" s="30">
        <v>10</v>
      </c>
      <c r="AX7" s="123" t="s">
        <v>40</v>
      </c>
      <c r="AY7" s="123"/>
      <c r="AZ7" s="123"/>
      <c r="BA7" s="30">
        <v>10</v>
      </c>
      <c r="BC7" s="123" t="s">
        <v>40</v>
      </c>
      <c r="BD7" s="123"/>
      <c r="BE7" s="123"/>
      <c r="BF7" s="30">
        <v>10</v>
      </c>
      <c r="BH7" s="123" t="s">
        <v>40</v>
      </c>
      <c r="BI7" s="123"/>
      <c r="BJ7" s="123"/>
      <c r="BK7" s="30">
        <v>10</v>
      </c>
      <c r="BM7" s="123" t="s">
        <v>40</v>
      </c>
      <c r="BN7" s="123"/>
      <c r="BO7" s="123"/>
      <c r="BP7" s="30">
        <v>10</v>
      </c>
      <c r="BR7" s="123" t="s">
        <v>40</v>
      </c>
      <c r="BS7" s="123"/>
      <c r="BT7" s="123"/>
      <c r="BU7" s="30">
        <v>10</v>
      </c>
      <c r="BW7" s="123" t="s">
        <v>40</v>
      </c>
      <c r="BX7" s="123"/>
      <c r="BY7" s="123"/>
      <c r="BZ7" s="30">
        <v>10</v>
      </c>
      <c r="CB7" s="123" t="s">
        <v>40</v>
      </c>
      <c r="CC7" s="123"/>
      <c r="CD7" s="123"/>
      <c r="CE7" s="30">
        <v>10</v>
      </c>
      <c r="CG7" s="123" t="s">
        <v>40</v>
      </c>
      <c r="CH7" s="123"/>
      <c r="CI7" s="123"/>
      <c r="CJ7" s="30">
        <v>10</v>
      </c>
      <c r="CL7" s="123" t="s">
        <v>40</v>
      </c>
      <c r="CM7" s="123"/>
      <c r="CN7" s="123"/>
      <c r="CO7" s="30">
        <v>10</v>
      </c>
      <c r="CQ7" s="123" t="s">
        <v>40</v>
      </c>
      <c r="CR7" s="123"/>
      <c r="CS7" s="123"/>
      <c r="CT7" s="30">
        <v>10</v>
      </c>
      <c r="CV7" s="123" t="s">
        <v>40</v>
      </c>
      <c r="CW7" s="123"/>
      <c r="CX7" s="123"/>
      <c r="CY7" s="30">
        <v>10</v>
      </c>
      <c r="DA7" s="123" t="s">
        <v>40</v>
      </c>
      <c r="DB7" s="123"/>
      <c r="DC7" s="123"/>
      <c r="DD7" s="30">
        <v>10</v>
      </c>
    </row>
    <row r="8" spans="1:108" ht="17.25" customHeight="1">
      <c r="A8" s="25"/>
      <c r="B8" s="28"/>
      <c r="C8" s="28"/>
      <c r="D8" s="28"/>
      <c r="E8" s="28"/>
      <c r="F8" s="28"/>
      <c r="G8" s="28"/>
      <c r="H8" s="18"/>
      <c r="I8" s="18"/>
      <c r="J8" s="18"/>
      <c r="K8" s="18"/>
      <c r="L8" s="31"/>
      <c r="M8" s="31"/>
      <c r="N8" s="31"/>
      <c r="O8" s="32"/>
      <c r="P8" s="32"/>
      <c r="Q8" s="32"/>
      <c r="R8" s="32"/>
      <c r="S8" s="32"/>
      <c r="T8" s="32"/>
      <c r="U8" s="32"/>
      <c r="V8" s="32"/>
      <c r="W8" s="32"/>
      <c r="X8" s="32"/>
      <c r="Y8" s="123" t="s">
        <v>40</v>
      </c>
      <c r="Z8" s="123"/>
      <c r="AA8" s="123"/>
      <c r="AB8" s="30">
        <v>10</v>
      </c>
      <c r="AC8" s="33"/>
      <c r="AD8" s="123" t="s">
        <v>40</v>
      </c>
      <c r="AE8" s="123"/>
      <c r="AF8" s="123"/>
      <c r="AG8" s="30">
        <v>10</v>
      </c>
      <c r="AI8" s="123" t="s">
        <v>40</v>
      </c>
      <c r="AJ8" s="123"/>
      <c r="AK8" s="123"/>
      <c r="AL8" s="30">
        <v>10</v>
      </c>
      <c r="AN8" s="123" t="s">
        <v>40</v>
      </c>
      <c r="AO8" s="123"/>
      <c r="AP8" s="123"/>
      <c r="AQ8" s="30">
        <v>10</v>
      </c>
      <c r="AS8" s="123" t="s">
        <v>40</v>
      </c>
      <c r="AT8" s="123"/>
      <c r="AU8" s="123"/>
      <c r="AV8" s="30">
        <v>10</v>
      </c>
      <c r="AX8" s="123" t="s">
        <v>40</v>
      </c>
      <c r="AY8" s="123"/>
      <c r="AZ8" s="123"/>
      <c r="BA8" s="30">
        <v>10</v>
      </c>
      <c r="BC8" s="123" t="s">
        <v>40</v>
      </c>
      <c r="BD8" s="123"/>
      <c r="BE8" s="123"/>
      <c r="BF8" s="30">
        <v>10</v>
      </c>
      <c r="BH8" s="123" t="s">
        <v>40</v>
      </c>
      <c r="BI8" s="123"/>
      <c r="BJ8" s="123"/>
      <c r="BK8" s="30">
        <v>10</v>
      </c>
      <c r="BM8" s="123" t="s">
        <v>40</v>
      </c>
      <c r="BN8" s="123"/>
      <c r="BO8" s="123"/>
      <c r="BP8" s="30">
        <v>10</v>
      </c>
      <c r="BR8" s="123" t="s">
        <v>40</v>
      </c>
      <c r="BS8" s="123"/>
      <c r="BT8" s="123"/>
      <c r="BU8" s="30">
        <v>10</v>
      </c>
      <c r="BW8" s="123" t="s">
        <v>40</v>
      </c>
      <c r="BX8" s="123"/>
      <c r="BY8" s="123"/>
      <c r="BZ8" s="30">
        <v>10</v>
      </c>
      <c r="CB8" s="123" t="s">
        <v>40</v>
      </c>
      <c r="CC8" s="123"/>
      <c r="CD8" s="123"/>
      <c r="CE8" s="30">
        <v>10</v>
      </c>
      <c r="CG8" s="123" t="s">
        <v>40</v>
      </c>
      <c r="CH8" s="123"/>
      <c r="CI8" s="123"/>
      <c r="CJ8" s="30">
        <v>10</v>
      </c>
      <c r="CL8" s="123" t="s">
        <v>40</v>
      </c>
      <c r="CM8" s="123"/>
      <c r="CN8" s="123"/>
      <c r="CO8" s="30">
        <v>10</v>
      </c>
      <c r="CQ8" s="123" t="s">
        <v>40</v>
      </c>
      <c r="CR8" s="123"/>
      <c r="CS8" s="123"/>
      <c r="CT8" s="30">
        <v>10</v>
      </c>
      <c r="CV8" s="123" t="s">
        <v>40</v>
      </c>
      <c r="CW8" s="123"/>
      <c r="CX8" s="123"/>
      <c r="CY8" s="30">
        <v>10</v>
      </c>
      <c r="DA8" s="123" t="s">
        <v>40</v>
      </c>
      <c r="DB8" s="123"/>
      <c r="DC8" s="123"/>
      <c r="DD8" s="30">
        <v>10</v>
      </c>
    </row>
    <row r="9" spans="1:108">
      <c r="A9" s="25"/>
      <c r="B9" s="25"/>
      <c r="C9" s="25"/>
      <c r="D9" s="25"/>
      <c r="E9" s="18"/>
      <c r="F9" s="18"/>
      <c r="G9" s="18"/>
      <c r="H9" s="18"/>
      <c r="I9" s="18"/>
      <c r="J9" s="18"/>
      <c r="K9" s="18"/>
      <c r="L9" s="34"/>
      <c r="M9" s="34"/>
      <c r="N9" s="34"/>
      <c r="Y9" s="124" t="s">
        <v>41</v>
      </c>
      <c r="Z9" s="124"/>
      <c r="AA9" s="124"/>
      <c r="AB9" s="30">
        <v>0</v>
      </c>
      <c r="AC9" s="26"/>
      <c r="AD9" s="124" t="s">
        <v>41</v>
      </c>
      <c r="AE9" s="124"/>
      <c r="AF9" s="124"/>
      <c r="AG9" s="30">
        <v>0</v>
      </c>
      <c r="AI9" s="124" t="s">
        <v>41</v>
      </c>
      <c r="AJ9" s="124"/>
      <c r="AK9" s="124"/>
      <c r="AL9" s="30">
        <v>0</v>
      </c>
      <c r="AN9" s="124" t="s">
        <v>41</v>
      </c>
      <c r="AO9" s="124"/>
      <c r="AP9" s="124"/>
      <c r="AQ9" s="30">
        <v>0</v>
      </c>
      <c r="AS9" s="124" t="s">
        <v>41</v>
      </c>
      <c r="AT9" s="124"/>
      <c r="AU9" s="124"/>
      <c r="AV9" s="30">
        <v>0</v>
      </c>
      <c r="AX9" s="124" t="s">
        <v>41</v>
      </c>
      <c r="AY9" s="124"/>
      <c r="AZ9" s="124"/>
      <c r="BA9" s="30">
        <v>0</v>
      </c>
      <c r="BC9" s="124" t="s">
        <v>41</v>
      </c>
      <c r="BD9" s="124"/>
      <c r="BE9" s="124"/>
      <c r="BF9" s="30">
        <v>0</v>
      </c>
      <c r="BH9" s="124" t="s">
        <v>41</v>
      </c>
      <c r="BI9" s="124"/>
      <c r="BJ9" s="124"/>
      <c r="BK9" s="30">
        <v>0</v>
      </c>
      <c r="BM9" s="124" t="s">
        <v>41</v>
      </c>
      <c r="BN9" s="124"/>
      <c r="BO9" s="124"/>
      <c r="BP9" s="30">
        <v>0</v>
      </c>
      <c r="BR9" s="124" t="s">
        <v>41</v>
      </c>
      <c r="BS9" s="124"/>
      <c r="BT9" s="124"/>
      <c r="BU9" s="30">
        <v>0</v>
      </c>
      <c r="BW9" s="124" t="s">
        <v>41</v>
      </c>
      <c r="BX9" s="124"/>
      <c r="BY9" s="124"/>
      <c r="BZ9" s="30">
        <v>0</v>
      </c>
      <c r="CB9" s="124" t="s">
        <v>41</v>
      </c>
      <c r="CC9" s="124"/>
      <c r="CD9" s="124"/>
      <c r="CE9" s="30">
        <v>0</v>
      </c>
      <c r="CG9" s="124" t="s">
        <v>41</v>
      </c>
      <c r="CH9" s="124"/>
      <c r="CI9" s="124"/>
      <c r="CJ9" s="30">
        <v>0</v>
      </c>
      <c r="CL9" s="124" t="s">
        <v>41</v>
      </c>
      <c r="CM9" s="124"/>
      <c r="CN9" s="124"/>
      <c r="CO9" s="30">
        <v>0</v>
      </c>
      <c r="CQ9" s="124" t="s">
        <v>41</v>
      </c>
      <c r="CR9" s="124"/>
      <c r="CS9" s="124"/>
      <c r="CT9" s="30">
        <v>0</v>
      </c>
      <c r="CV9" s="124" t="s">
        <v>41</v>
      </c>
      <c r="CW9" s="124"/>
      <c r="CX9" s="124"/>
      <c r="CY9" s="30">
        <v>0</v>
      </c>
      <c r="DA9" s="124" t="s">
        <v>41</v>
      </c>
      <c r="DB9" s="124"/>
      <c r="DC9" s="124"/>
      <c r="DD9" s="30">
        <v>0</v>
      </c>
    </row>
    <row r="10" spans="1:108">
      <c r="A10" s="25"/>
      <c r="B10" s="25"/>
      <c r="C10" s="25"/>
      <c r="D10" s="25"/>
      <c r="E10" s="18"/>
      <c r="F10" s="18"/>
      <c r="G10" s="18"/>
      <c r="H10" s="18"/>
      <c r="I10" s="18"/>
      <c r="J10" s="18"/>
      <c r="K10" s="18"/>
      <c r="L10" s="34"/>
      <c r="M10" s="34"/>
      <c r="N10" s="34"/>
      <c r="Y10" s="124" t="s">
        <v>42</v>
      </c>
      <c r="Z10" s="124"/>
      <c r="AA10" s="124"/>
      <c r="AB10" s="30">
        <v>100</v>
      </c>
      <c r="AD10" s="124" t="s">
        <v>42</v>
      </c>
      <c r="AE10" s="124"/>
      <c r="AF10" s="124"/>
      <c r="AG10" s="30">
        <v>100</v>
      </c>
      <c r="AI10" s="124" t="s">
        <v>42</v>
      </c>
      <c r="AJ10" s="124"/>
      <c r="AK10" s="124"/>
      <c r="AL10" s="30">
        <v>100</v>
      </c>
      <c r="AN10" s="124" t="s">
        <v>42</v>
      </c>
      <c r="AO10" s="124"/>
      <c r="AP10" s="124"/>
      <c r="AQ10" s="30">
        <v>100</v>
      </c>
      <c r="AS10" s="124" t="s">
        <v>42</v>
      </c>
      <c r="AT10" s="124"/>
      <c r="AU10" s="124"/>
      <c r="AV10" s="30">
        <v>100</v>
      </c>
      <c r="AX10" s="124" t="s">
        <v>42</v>
      </c>
      <c r="AY10" s="124"/>
      <c r="AZ10" s="124"/>
      <c r="BA10" s="30">
        <v>100</v>
      </c>
      <c r="BC10" s="124" t="s">
        <v>42</v>
      </c>
      <c r="BD10" s="124"/>
      <c r="BE10" s="124"/>
      <c r="BF10" s="30">
        <v>100</v>
      </c>
      <c r="BH10" s="124" t="s">
        <v>42</v>
      </c>
      <c r="BI10" s="124"/>
      <c r="BJ10" s="124"/>
      <c r="BK10" s="30">
        <v>100</v>
      </c>
      <c r="BM10" s="124" t="s">
        <v>42</v>
      </c>
      <c r="BN10" s="124"/>
      <c r="BO10" s="124"/>
      <c r="BP10" s="30">
        <v>100</v>
      </c>
      <c r="BR10" s="124" t="s">
        <v>42</v>
      </c>
      <c r="BS10" s="124"/>
      <c r="BT10" s="124"/>
      <c r="BU10" s="30">
        <v>100</v>
      </c>
      <c r="BW10" s="124" t="s">
        <v>42</v>
      </c>
      <c r="BX10" s="124"/>
      <c r="BY10" s="124"/>
      <c r="BZ10" s="30">
        <v>100</v>
      </c>
      <c r="CB10" s="124" t="s">
        <v>42</v>
      </c>
      <c r="CC10" s="124"/>
      <c r="CD10" s="124"/>
      <c r="CE10" s="30">
        <v>100</v>
      </c>
      <c r="CG10" s="124" t="s">
        <v>42</v>
      </c>
      <c r="CH10" s="124"/>
      <c r="CI10" s="124"/>
      <c r="CJ10" s="30">
        <v>100</v>
      </c>
      <c r="CL10" s="124" t="s">
        <v>42</v>
      </c>
      <c r="CM10" s="124"/>
      <c r="CN10" s="124"/>
      <c r="CO10" s="30">
        <v>100</v>
      </c>
      <c r="CQ10" s="124" t="s">
        <v>42</v>
      </c>
      <c r="CR10" s="124"/>
      <c r="CS10" s="124"/>
      <c r="CT10" s="30">
        <v>100</v>
      </c>
      <c r="CV10" s="124" t="s">
        <v>42</v>
      </c>
      <c r="CW10" s="124"/>
      <c r="CX10" s="124"/>
      <c r="CY10" s="30">
        <v>100</v>
      </c>
      <c r="DA10" s="124" t="s">
        <v>42</v>
      </c>
      <c r="DB10" s="124"/>
      <c r="DC10" s="124"/>
      <c r="DD10" s="30">
        <v>100</v>
      </c>
    </row>
    <row r="11" spans="1:108">
      <c r="A11" s="25"/>
      <c r="B11" s="25"/>
      <c r="C11" s="25"/>
      <c r="D11" s="25"/>
      <c r="E11" s="18"/>
      <c r="F11" s="18"/>
      <c r="G11" s="18"/>
      <c r="H11" s="18"/>
      <c r="I11" s="18"/>
      <c r="J11" s="18"/>
      <c r="K11" s="18"/>
      <c r="L11" s="34"/>
      <c r="M11" s="34"/>
      <c r="N11" s="34"/>
      <c r="Y11" s="124" t="s">
        <v>43</v>
      </c>
      <c r="Z11" s="124"/>
      <c r="AA11" s="124"/>
      <c r="AB11" s="46" t="e">
        <f>VLOOKUP($Y$4,'Resultado Ações 2019'!$A$83:$M$90,13,0)*100</f>
        <v>#REF!</v>
      </c>
      <c r="AD11" s="124" t="s">
        <v>43</v>
      </c>
      <c r="AE11" s="124"/>
      <c r="AF11" s="124"/>
      <c r="AG11" s="46" t="e">
        <f>VLOOKUP($AD$4,'Resultado Ações 2019'!$A$83:$M$90,13,0)*100</f>
        <v>#REF!</v>
      </c>
      <c r="AI11" s="124" t="s">
        <v>43</v>
      </c>
      <c r="AJ11" s="124"/>
      <c r="AK11" s="124"/>
      <c r="AL11" s="46" t="e">
        <f>VLOOKUP($AI$4,'Resultado Ações 2019'!$A$83:$M$90,13,0)*100</f>
        <v>#REF!</v>
      </c>
      <c r="AN11" s="124" t="s">
        <v>43</v>
      </c>
      <c r="AO11" s="124"/>
      <c r="AP11" s="124"/>
      <c r="AQ11" s="46" t="e">
        <f>VLOOKUP($AN$4,'Resultado Ações 2019'!$A$83:$M$90,13,0)*100</f>
        <v>#REF!</v>
      </c>
      <c r="AS11" s="124" t="s">
        <v>43</v>
      </c>
      <c r="AT11" s="124"/>
      <c r="AU11" s="124"/>
      <c r="AV11" s="46" t="e">
        <f>VLOOKUP($AS$4,'Resultado Ações 2019'!$A$83:$M$90,13,0)*100</f>
        <v>#REF!</v>
      </c>
      <c r="AX11" s="124" t="s">
        <v>43</v>
      </c>
      <c r="AY11" s="124"/>
      <c r="AZ11" s="124"/>
      <c r="BA11" s="46" t="e">
        <f>VLOOKUP($AX$4,'Resultado Ações 2019'!$A$83:$M$90,13,0)*100</f>
        <v>#REF!</v>
      </c>
      <c r="BC11" s="124" t="s">
        <v>43</v>
      </c>
      <c r="BD11" s="124"/>
      <c r="BE11" s="124"/>
      <c r="BF11" s="46" t="e">
        <f>VLOOKUP($BC$4,'Resultado Ações 2019'!$A$83:$M$90,13,0)*100</f>
        <v>#REF!</v>
      </c>
      <c r="BH11" s="124" t="s">
        <v>43</v>
      </c>
      <c r="BI11" s="124"/>
      <c r="BJ11" s="124"/>
      <c r="BK11" s="46" t="e">
        <f>VLOOKUP($BH$4,'Resultado Ações 2019'!$A$83:$M$90,13,0)*100</f>
        <v>#REF!</v>
      </c>
      <c r="BM11" s="124" t="s">
        <v>43</v>
      </c>
      <c r="BN11" s="124"/>
      <c r="BO11" s="124"/>
      <c r="BP11" s="35" t="e">
        <f>VLOOKUP(BM$4,'Resultado Ações 2019'!$A$100:$M$108,13,0)*100</f>
        <v>#REF!</v>
      </c>
      <c r="BR11" s="124" t="s">
        <v>43</v>
      </c>
      <c r="BS11" s="124"/>
      <c r="BT11" s="124"/>
      <c r="BU11" s="35" t="e">
        <f>VLOOKUP(BR$4,'Resultado Ações 2019'!$A$100:$M$108,13,0)*100</f>
        <v>#REF!</v>
      </c>
      <c r="BW11" s="124" t="s">
        <v>43</v>
      </c>
      <c r="BX11" s="124"/>
      <c r="BY11" s="124"/>
      <c r="BZ11" s="35" t="e">
        <f>VLOOKUP(BW$4,'Resultado Ações 2019'!$A$100:$M$108,13,0)*100</f>
        <v>#REF!</v>
      </c>
      <c r="CB11" s="124" t="s">
        <v>43</v>
      </c>
      <c r="CC11" s="124"/>
      <c r="CD11" s="124"/>
      <c r="CE11" s="35" t="e">
        <f>VLOOKUP(CB$4,'Resultado Ações 2019'!$A$100:$M$108,13,0)*100</f>
        <v>#REF!</v>
      </c>
      <c r="CG11" s="124" t="s">
        <v>43</v>
      </c>
      <c r="CH11" s="124"/>
      <c r="CI11" s="124"/>
      <c r="CJ11" s="35" t="e">
        <f>VLOOKUP(CG$4,'Resultado Ações 2019'!$A$100:$M$108,13,0)*100</f>
        <v>#REF!</v>
      </c>
      <c r="CL11" s="124" t="s">
        <v>43</v>
      </c>
      <c r="CM11" s="124"/>
      <c r="CN11" s="124"/>
      <c r="CO11" s="35" t="e">
        <f>VLOOKUP(CL$4,'Resultado Ações 2019'!$A$100:$M$108,13,0)*100</f>
        <v>#REF!</v>
      </c>
      <c r="CQ11" s="124" t="s">
        <v>43</v>
      </c>
      <c r="CR11" s="124"/>
      <c r="CS11" s="124"/>
      <c r="CT11" s="35" t="e">
        <f>VLOOKUP(CQ$4,'Resultado Ações 2019'!$A$100:$M$108,13,0)*100</f>
        <v>#REF!</v>
      </c>
      <c r="CV11" s="124" t="s">
        <v>43</v>
      </c>
      <c r="CW11" s="124"/>
      <c r="CX11" s="124"/>
      <c r="CY11" s="35" t="e">
        <f>VLOOKUP(CV$4,'Resultado Ações 2019'!$A$100:$M$108,13,0)*100</f>
        <v>#REF!</v>
      </c>
      <c r="DA11" s="124" t="s">
        <v>43</v>
      </c>
      <c r="DB11" s="124"/>
      <c r="DC11" s="124"/>
      <c r="DD11" s="35" t="e">
        <f>VLOOKUP(DA$4,'Resultado Ações 2019'!$A$100:$M$108,13,0)*100</f>
        <v>#REF!</v>
      </c>
    </row>
    <row r="12" spans="1:108">
      <c r="A12" s="25"/>
      <c r="B12" s="25"/>
      <c r="C12" s="34"/>
      <c r="D12" s="34"/>
      <c r="E12" s="34"/>
      <c r="F12" s="34"/>
      <c r="G12" s="36"/>
      <c r="H12" s="36"/>
      <c r="I12" s="36"/>
      <c r="J12" s="36"/>
      <c r="K12" s="36"/>
      <c r="L12" s="36"/>
      <c r="M12" s="36"/>
      <c r="N12" s="36"/>
      <c r="Y12" s="125" t="s">
        <v>44</v>
      </c>
      <c r="Z12" s="30" t="s">
        <v>45</v>
      </c>
      <c r="AA12" s="30">
        <v>0</v>
      </c>
      <c r="AB12" s="30">
        <v>0</v>
      </c>
      <c r="AD12" s="125" t="s">
        <v>44</v>
      </c>
      <c r="AE12" s="30" t="s">
        <v>45</v>
      </c>
      <c r="AF12" s="30">
        <v>0</v>
      </c>
      <c r="AG12" s="30">
        <v>0</v>
      </c>
      <c r="AI12" s="125" t="s">
        <v>44</v>
      </c>
      <c r="AJ12" s="30" t="s">
        <v>45</v>
      </c>
      <c r="AK12" s="30">
        <v>0</v>
      </c>
      <c r="AL12" s="30">
        <v>0</v>
      </c>
      <c r="AN12" s="125" t="s">
        <v>44</v>
      </c>
      <c r="AO12" s="30" t="s">
        <v>45</v>
      </c>
      <c r="AP12" s="30">
        <v>0</v>
      </c>
      <c r="AQ12" s="30">
        <v>0</v>
      </c>
      <c r="AS12" s="125" t="s">
        <v>44</v>
      </c>
      <c r="AT12" s="30" t="s">
        <v>45</v>
      </c>
      <c r="AU12" s="30">
        <v>0</v>
      </c>
      <c r="AV12" s="30">
        <v>0</v>
      </c>
      <c r="AX12" s="125" t="s">
        <v>44</v>
      </c>
      <c r="AY12" s="30" t="s">
        <v>45</v>
      </c>
      <c r="AZ12" s="30">
        <v>0</v>
      </c>
      <c r="BA12" s="30">
        <v>0</v>
      </c>
      <c r="BC12" s="125" t="s">
        <v>44</v>
      </c>
      <c r="BD12" s="30" t="s">
        <v>45</v>
      </c>
      <c r="BE12" s="30">
        <v>0</v>
      </c>
      <c r="BF12" s="30">
        <v>0</v>
      </c>
      <c r="BH12" s="125" t="s">
        <v>44</v>
      </c>
      <c r="BI12" s="30" t="s">
        <v>45</v>
      </c>
      <c r="BJ12" s="30">
        <v>0</v>
      </c>
      <c r="BK12" s="30">
        <v>0</v>
      </c>
      <c r="BM12" s="125" t="s">
        <v>44</v>
      </c>
      <c r="BN12" s="30" t="s">
        <v>45</v>
      </c>
      <c r="BO12" s="30">
        <v>0</v>
      </c>
      <c r="BP12" s="30">
        <v>0</v>
      </c>
      <c r="BR12" s="125" t="s">
        <v>44</v>
      </c>
      <c r="BS12" s="30" t="s">
        <v>45</v>
      </c>
      <c r="BT12" s="30">
        <v>0</v>
      </c>
      <c r="BU12" s="30">
        <v>0</v>
      </c>
      <c r="BW12" s="125" t="s">
        <v>44</v>
      </c>
      <c r="BX12" s="30" t="s">
        <v>45</v>
      </c>
      <c r="BY12" s="30">
        <v>0</v>
      </c>
      <c r="BZ12" s="30">
        <v>0</v>
      </c>
      <c r="CB12" s="125" t="s">
        <v>44</v>
      </c>
      <c r="CC12" s="30" t="s">
        <v>45</v>
      </c>
      <c r="CD12" s="30">
        <v>0</v>
      </c>
      <c r="CE12" s="30">
        <v>0</v>
      </c>
      <c r="CG12" s="125" t="s">
        <v>44</v>
      </c>
      <c r="CH12" s="30" t="s">
        <v>45</v>
      </c>
      <c r="CI12" s="30">
        <v>0</v>
      </c>
      <c r="CJ12" s="30">
        <v>0</v>
      </c>
      <c r="CL12" s="125" t="s">
        <v>44</v>
      </c>
      <c r="CM12" s="30" t="s">
        <v>45</v>
      </c>
      <c r="CN12" s="30">
        <v>0</v>
      </c>
      <c r="CO12" s="30">
        <v>0</v>
      </c>
      <c r="CQ12" s="125" t="s">
        <v>44</v>
      </c>
      <c r="CR12" s="30" t="s">
        <v>45</v>
      </c>
      <c r="CS12" s="30">
        <v>0</v>
      </c>
      <c r="CT12" s="30">
        <v>0</v>
      </c>
      <c r="CV12" s="125" t="s">
        <v>44</v>
      </c>
      <c r="CW12" s="30" t="s">
        <v>45</v>
      </c>
      <c r="CX12" s="30">
        <v>0</v>
      </c>
      <c r="CY12" s="30">
        <v>0</v>
      </c>
      <c r="DA12" s="125" t="s">
        <v>44</v>
      </c>
      <c r="DB12" s="30" t="s">
        <v>45</v>
      </c>
      <c r="DC12" s="30">
        <v>0</v>
      </c>
      <c r="DD12" s="30">
        <v>0</v>
      </c>
    </row>
    <row r="13" spans="1:108">
      <c r="A13" s="25"/>
      <c r="B13" s="25"/>
      <c r="C13" s="34"/>
      <c r="D13" s="34"/>
      <c r="E13" s="34"/>
      <c r="F13" s="34"/>
      <c r="G13" s="34"/>
      <c r="H13" s="34"/>
      <c r="I13" s="25"/>
      <c r="J13" s="25"/>
      <c r="K13" s="25"/>
      <c r="L13" s="25"/>
      <c r="M13" s="34"/>
      <c r="N13" s="34"/>
      <c r="O13" s="37"/>
      <c r="P13" s="37"/>
      <c r="Q13" s="37"/>
      <c r="R13" s="37"/>
      <c r="S13" s="37"/>
      <c r="T13" s="37"/>
      <c r="U13" s="37"/>
      <c r="V13" s="37"/>
      <c r="W13" s="37"/>
      <c r="X13" s="37"/>
      <c r="Y13" s="125"/>
      <c r="Z13" s="38" t="e">
        <f>AB11/AB10*PI()</f>
        <v>#REF!</v>
      </c>
      <c r="AA13" s="38" t="e">
        <f>-COS(Z13)</f>
        <v>#REF!</v>
      </c>
      <c r="AB13" s="38" t="e">
        <f>SIN(Z13)</f>
        <v>#REF!</v>
      </c>
      <c r="AD13" s="125"/>
      <c r="AE13" s="38" t="e">
        <f>AG11/AG10*PI()</f>
        <v>#REF!</v>
      </c>
      <c r="AF13" s="38" t="e">
        <f>-COS(AE13)</f>
        <v>#REF!</v>
      </c>
      <c r="AG13" s="38" t="e">
        <f>SIN(AE13)</f>
        <v>#REF!</v>
      </c>
      <c r="AI13" s="125"/>
      <c r="AJ13" s="38" t="e">
        <f>AL11/AL10*PI()</f>
        <v>#REF!</v>
      </c>
      <c r="AK13" s="38" t="e">
        <f>-COS(AJ13)</f>
        <v>#REF!</v>
      </c>
      <c r="AL13" s="38" t="e">
        <f>SIN(AJ13)</f>
        <v>#REF!</v>
      </c>
      <c r="AN13" s="125"/>
      <c r="AO13" s="38" t="e">
        <f>AQ11/AQ10*PI()</f>
        <v>#REF!</v>
      </c>
      <c r="AP13" s="38" t="e">
        <f>-COS(AO13)</f>
        <v>#REF!</v>
      </c>
      <c r="AQ13" s="38" t="e">
        <f>SIN(AO13)</f>
        <v>#REF!</v>
      </c>
      <c r="AS13" s="125"/>
      <c r="AT13" s="38" t="e">
        <f>AV11/AV10*PI()</f>
        <v>#REF!</v>
      </c>
      <c r="AU13" s="38" t="e">
        <f>-COS(AT13)</f>
        <v>#REF!</v>
      </c>
      <c r="AV13" s="38" t="e">
        <f>SIN(AT13)</f>
        <v>#REF!</v>
      </c>
      <c r="AX13" s="125"/>
      <c r="AY13" s="38" t="e">
        <f>BA11/BA10*PI()</f>
        <v>#REF!</v>
      </c>
      <c r="AZ13" s="38" t="e">
        <f>-COS(AY13)</f>
        <v>#REF!</v>
      </c>
      <c r="BA13" s="38" t="e">
        <f>SIN(AY13)</f>
        <v>#REF!</v>
      </c>
      <c r="BC13" s="125"/>
      <c r="BD13" s="38" t="e">
        <f>BF11/BF10*PI()</f>
        <v>#REF!</v>
      </c>
      <c r="BE13" s="38" t="e">
        <f>-COS(BD13)</f>
        <v>#REF!</v>
      </c>
      <c r="BF13" s="38" t="e">
        <f>SIN(BD13)</f>
        <v>#REF!</v>
      </c>
      <c r="BH13" s="125"/>
      <c r="BI13" s="38" t="e">
        <f>BK11/BK10*PI()</f>
        <v>#REF!</v>
      </c>
      <c r="BJ13" s="38" t="e">
        <f>-COS(BI13)</f>
        <v>#REF!</v>
      </c>
      <c r="BK13" s="38" t="e">
        <f>SIN(BI13)</f>
        <v>#REF!</v>
      </c>
      <c r="BM13" s="125"/>
      <c r="BN13" s="38" t="e">
        <f>BP11/BP10*PI()</f>
        <v>#REF!</v>
      </c>
      <c r="BO13" s="38" t="e">
        <f>-COS(BN13)</f>
        <v>#REF!</v>
      </c>
      <c r="BP13" s="38" t="e">
        <f>SIN(BN13)</f>
        <v>#REF!</v>
      </c>
      <c r="BR13" s="125"/>
      <c r="BS13" s="38" t="e">
        <f>BU11/BU10*PI()</f>
        <v>#REF!</v>
      </c>
      <c r="BT13" s="38" t="e">
        <f>-COS(BS13)</f>
        <v>#REF!</v>
      </c>
      <c r="BU13" s="38" t="e">
        <f>SIN(BS13)</f>
        <v>#REF!</v>
      </c>
      <c r="BW13" s="125"/>
      <c r="BX13" s="38" t="e">
        <f>BZ11/BZ10*PI()</f>
        <v>#REF!</v>
      </c>
      <c r="BY13" s="38" t="e">
        <f>-COS(BX13)</f>
        <v>#REF!</v>
      </c>
      <c r="BZ13" s="38" t="e">
        <f>SIN(BX13)</f>
        <v>#REF!</v>
      </c>
      <c r="CB13" s="125"/>
      <c r="CC13" s="38" t="e">
        <f>CE11/CE10*PI()</f>
        <v>#REF!</v>
      </c>
      <c r="CD13" s="38" t="e">
        <f>-COS(CC13)</f>
        <v>#REF!</v>
      </c>
      <c r="CE13" s="38" t="e">
        <f>SIN(CC13)</f>
        <v>#REF!</v>
      </c>
      <c r="CG13" s="125"/>
      <c r="CH13" s="38" t="e">
        <f>CJ11/CJ10*PI()</f>
        <v>#REF!</v>
      </c>
      <c r="CI13" s="38" t="e">
        <f>-COS(CH13)</f>
        <v>#REF!</v>
      </c>
      <c r="CJ13" s="38" t="e">
        <f>SIN(CH13)</f>
        <v>#REF!</v>
      </c>
      <c r="CL13" s="125"/>
      <c r="CM13" s="38" t="e">
        <f>CO11/CO10*PI()</f>
        <v>#REF!</v>
      </c>
      <c r="CN13" s="38" t="e">
        <f>-COS(CM13)</f>
        <v>#REF!</v>
      </c>
      <c r="CO13" s="38" t="e">
        <f>SIN(CM13)</f>
        <v>#REF!</v>
      </c>
      <c r="CQ13" s="125"/>
      <c r="CR13" s="38" t="e">
        <f>CT11/CT10*PI()</f>
        <v>#REF!</v>
      </c>
      <c r="CS13" s="38" t="e">
        <f>-COS(CR13)</f>
        <v>#REF!</v>
      </c>
      <c r="CT13" s="38" t="e">
        <f>SIN(CR13)</f>
        <v>#REF!</v>
      </c>
      <c r="CV13" s="125"/>
      <c r="CW13" s="38" t="e">
        <f>CY11/CY10*PI()</f>
        <v>#REF!</v>
      </c>
      <c r="CX13" s="38" t="e">
        <f>-COS(CW13)</f>
        <v>#REF!</v>
      </c>
      <c r="CY13" s="38" t="e">
        <f>SIN(CW13)</f>
        <v>#REF!</v>
      </c>
      <c r="DA13" s="125"/>
      <c r="DB13" s="38" t="e">
        <f>DD11/DD10*PI()</f>
        <v>#REF!</v>
      </c>
      <c r="DC13" s="38" t="e">
        <f>-COS(DB13)</f>
        <v>#REF!</v>
      </c>
      <c r="DD13" s="38" t="e">
        <f>SIN(DB13)</f>
        <v>#REF!</v>
      </c>
    </row>
    <row r="14" spans="1:108">
      <c r="A14" s="25"/>
      <c r="B14" s="25"/>
      <c r="C14" s="34"/>
      <c r="D14" s="34"/>
      <c r="E14" s="34"/>
      <c r="F14" s="34"/>
      <c r="G14" s="34"/>
      <c r="H14" s="34"/>
      <c r="I14" s="34"/>
      <c r="J14" s="34"/>
      <c r="K14" s="34"/>
      <c r="L14" s="34"/>
      <c r="M14" s="34"/>
      <c r="N14" s="39"/>
      <c r="O14" s="37"/>
      <c r="P14" s="37"/>
      <c r="Q14" s="37"/>
      <c r="R14" s="37"/>
      <c r="S14" s="37"/>
      <c r="T14" s="37"/>
      <c r="U14" s="37"/>
      <c r="V14" s="37"/>
      <c r="W14" s="37"/>
      <c r="X14" s="37"/>
      <c r="Y14" s="126" t="s">
        <v>46</v>
      </c>
      <c r="Z14" s="126"/>
      <c r="AA14" s="126"/>
      <c r="AB14" s="126"/>
      <c r="AD14" s="126" t="s">
        <v>46</v>
      </c>
      <c r="AE14" s="126"/>
      <c r="AF14" s="126"/>
      <c r="AG14" s="126"/>
      <c r="AI14" s="126" t="s">
        <v>46</v>
      </c>
      <c r="AJ14" s="126"/>
      <c r="AK14" s="126"/>
      <c r="AL14" s="126"/>
      <c r="AN14" s="126" t="s">
        <v>46</v>
      </c>
      <c r="AO14" s="126"/>
      <c r="AP14" s="126"/>
      <c r="AQ14" s="126"/>
      <c r="AS14" s="126" t="s">
        <v>46</v>
      </c>
      <c r="AT14" s="126"/>
      <c r="AU14" s="126"/>
      <c r="AV14" s="126"/>
      <c r="AX14" s="126" t="s">
        <v>46</v>
      </c>
      <c r="AY14" s="126"/>
      <c r="AZ14" s="126"/>
      <c r="BA14" s="126"/>
      <c r="BC14" s="126" t="s">
        <v>46</v>
      </c>
      <c r="BD14" s="126"/>
      <c r="BE14" s="126"/>
      <c r="BF14" s="126"/>
      <c r="BH14" s="126" t="s">
        <v>46</v>
      </c>
      <c r="BI14" s="126"/>
      <c r="BJ14" s="126"/>
      <c r="BK14" s="126"/>
      <c r="BM14" s="126" t="s">
        <v>46</v>
      </c>
      <c r="BN14" s="126"/>
      <c r="BO14" s="126"/>
      <c r="BP14" s="126"/>
      <c r="BR14" s="126" t="s">
        <v>46</v>
      </c>
      <c r="BS14" s="126"/>
      <c r="BT14" s="126"/>
      <c r="BU14" s="126"/>
      <c r="BW14" s="126" t="s">
        <v>46</v>
      </c>
      <c r="BX14" s="126"/>
      <c r="BY14" s="126"/>
      <c r="BZ14" s="126"/>
      <c r="CB14" s="126" t="s">
        <v>46</v>
      </c>
      <c r="CC14" s="126"/>
      <c r="CD14" s="126"/>
      <c r="CE14" s="126"/>
      <c r="CG14" s="126" t="s">
        <v>46</v>
      </c>
      <c r="CH14" s="126"/>
      <c r="CI14" s="126"/>
      <c r="CJ14" s="126"/>
      <c r="CL14" s="126" t="s">
        <v>46</v>
      </c>
      <c r="CM14" s="126"/>
      <c r="CN14" s="126"/>
      <c r="CO14" s="126"/>
      <c r="CQ14" s="126" t="s">
        <v>46</v>
      </c>
      <c r="CR14" s="126"/>
      <c r="CS14" s="126"/>
      <c r="CT14" s="126"/>
      <c r="CV14" s="126" t="s">
        <v>46</v>
      </c>
      <c r="CW14" s="126"/>
      <c r="CX14" s="126"/>
      <c r="CY14" s="126"/>
      <c r="DA14" s="126" t="s">
        <v>46</v>
      </c>
      <c r="DB14" s="126"/>
      <c r="DC14" s="126"/>
      <c r="DD14" s="126"/>
    </row>
    <row r="15" spans="1:108">
      <c r="A15" s="25"/>
      <c r="B15" s="34"/>
      <c r="C15" s="25"/>
      <c r="D15" s="25"/>
      <c r="E15" s="25"/>
      <c r="F15" s="25"/>
      <c r="G15" s="25"/>
      <c r="H15" s="25"/>
      <c r="I15" s="25"/>
      <c r="J15" s="25"/>
      <c r="K15" s="25"/>
      <c r="L15" s="25"/>
      <c r="M15" s="25"/>
      <c r="N15" s="40"/>
      <c r="P15" s="41"/>
      <c r="Q15" s="41"/>
      <c r="R15" s="41"/>
      <c r="S15" s="41"/>
      <c r="T15" s="41"/>
      <c r="U15" s="41"/>
      <c r="V15" s="41"/>
      <c r="W15" s="41"/>
      <c r="X15" s="41"/>
      <c r="Y15" s="30">
        <f>AB9</f>
        <v>0</v>
      </c>
      <c r="Z15" s="38">
        <f>-COS(Y15)</f>
        <v>-1</v>
      </c>
      <c r="AA15" s="38">
        <f>SIN(Y15)</f>
        <v>0</v>
      </c>
      <c r="AB15" s="38">
        <f>Y15/$AB$10*PI()</f>
        <v>0</v>
      </c>
      <c r="AD15" s="30">
        <f>AG9</f>
        <v>0</v>
      </c>
      <c r="AE15" s="38">
        <f>-COS(AD15)</f>
        <v>-1</v>
      </c>
      <c r="AF15" s="38">
        <f>SIN(AD15)</f>
        <v>0</v>
      </c>
      <c r="AG15" s="38">
        <f>AD15/$AB$10*PI()</f>
        <v>0</v>
      </c>
      <c r="AI15" s="30">
        <f>AL9</f>
        <v>0</v>
      </c>
      <c r="AJ15" s="38">
        <f>-COS(AI15)</f>
        <v>-1</v>
      </c>
      <c r="AK15" s="38">
        <f>SIN(AI15)</f>
        <v>0</v>
      </c>
      <c r="AL15" s="38">
        <f>AI15/$AB$10*PI()</f>
        <v>0</v>
      </c>
      <c r="AN15" s="30">
        <f>AQ9</f>
        <v>0</v>
      </c>
      <c r="AO15" s="38">
        <f>-COS(AN15)</f>
        <v>-1</v>
      </c>
      <c r="AP15" s="38">
        <f>SIN(AN15)</f>
        <v>0</v>
      </c>
      <c r="AQ15" s="38">
        <f>AN15/$AB$10*PI()</f>
        <v>0</v>
      </c>
      <c r="AS15" s="30">
        <f>AV9</f>
        <v>0</v>
      </c>
      <c r="AT15" s="38">
        <f>-COS(AS15)</f>
        <v>-1</v>
      </c>
      <c r="AU15" s="38">
        <f>SIN(AS15)</f>
        <v>0</v>
      </c>
      <c r="AV15" s="38">
        <f>AS15/$AB$10*PI()</f>
        <v>0</v>
      </c>
      <c r="AX15" s="30">
        <f>BA9</f>
        <v>0</v>
      </c>
      <c r="AY15" s="38">
        <f>-COS(AX15)</f>
        <v>-1</v>
      </c>
      <c r="AZ15" s="38">
        <f>SIN(AX15)</f>
        <v>0</v>
      </c>
      <c r="BA15" s="38">
        <f>AX15/$AB$10*PI()</f>
        <v>0</v>
      </c>
      <c r="BC15" s="30">
        <f>BF9</f>
        <v>0</v>
      </c>
      <c r="BD15" s="38">
        <f>-COS(BC15)</f>
        <v>-1</v>
      </c>
      <c r="BE15" s="38">
        <f>SIN(BC15)</f>
        <v>0</v>
      </c>
      <c r="BF15" s="38">
        <f>BC15/$AB$10*PI()</f>
        <v>0</v>
      </c>
      <c r="BH15" s="30">
        <f>BK9</f>
        <v>0</v>
      </c>
      <c r="BI15" s="38">
        <f>-COS(BH15)</f>
        <v>-1</v>
      </c>
      <c r="BJ15" s="38">
        <f>SIN(BH15)</f>
        <v>0</v>
      </c>
      <c r="BK15" s="38">
        <f>BH15/$AB$10*PI()</f>
        <v>0</v>
      </c>
      <c r="BM15" s="30">
        <f>BP9</f>
        <v>0</v>
      </c>
      <c r="BN15" s="38">
        <f>-COS(BM15)</f>
        <v>-1</v>
      </c>
      <c r="BO15" s="38">
        <f>SIN(BM15)</f>
        <v>0</v>
      </c>
      <c r="BP15" s="38">
        <f>BM15/$AB$10*PI()</f>
        <v>0</v>
      </c>
      <c r="BR15" s="30">
        <f>BU9</f>
        <v>0</v>
      </c>
      <c r="BS15" s="38">
        <f>-COS(BR15)</f>
        <v>-1</v>
      </c>
      <c r="BT15" s="38">
        <f>SIN(BR15)</f>
        <v>0</v>
      </c>
      <c r="BU15" s="38">
        <f>BR15/$AB$10*PI()</f>
        <v>0</v>
      </c>
      <c r="BW15" s="30">
        <f>BZ9</f>
        <v>0</v>
      </c>
      <c r="BX15" s="38">
        <f>-COS(BW15)</f>
        <v>-1</v>
      </c>
      <c r="BY15" s="38">
        <f>SIN(BW15)</f>
        <v>0</v>
      </c>
      <c r="BZ15" s="38">
        <f>BW15/$AB$10*PI()</f>
        <v>0</v>
      </c>
      <c r="CB15" s="30">
        <f>CE9</f>
        <v>0</v>
      </c>
      <c r="CC15" s="38">
        <f>-COS(CB15)</f>
        <v>-1</v>
      </c>
      <c r="CD15" s="38">
        <f>SIN(CB15)</f>
        <v>0</v>
      </c>
      <c r="CE15" s="38">
        <f>CB15/$AB$10*PI()</f>
        <v>0</v>
      </c>
      <c r="CG15" s="30">
        <f>CJ9</f>
        <v>0</v>
      </c>
      <c r="CH15" s="38">
        <f>-COS(CG15)</f>
        <v>-1</v>
      </c>
      <c r="CI15" s="38">
        <f>SIN(CG15)</f>
        <v>0</v>
      </c>
      <c r="CJ15" s="38">
        <f>CG15/$AB$10*PI()</f>
        <v>0</v>
      </c>
      <c r="CL15" s="30">
        <f>CO9</f>
        <v>0</v>
      </c>
      <c r="CM15" s="38">
        <f>-COS(CL15)</f>
        <v>-1</v>
      </c>
      <c r="CN15" s="38">
        <f>SIN(CL15)</f>
        <v>0</v>
      </c>
      <c r="CO15" s="38">
        <f>CL15/$AB$10*PI()</f>
        <v>0</v>
      </c>
      <c r="CQ15" s="30">
        <f>CT9</f>
        <v>0</v>
      </c>
      <c r="CR15" s="38">
        <f>-COS(CQ15)</f>
        <v>-1</v>
      </c>
      <c r="CS15" s="38">
        <f>SIN(CQ15)</f>
        <v>0</v>
      </c>
      <c r="CT15" s="38">
        <f>CQ15/$AB$10*PI()</f>
        <v>0</v>
      </c>
      <c r="CV15" s="30">
        <f>CY9</f>
        <v>0</v>
      </c>
      <c r="CW15" s="38">
        <f>-COS(CV15)</f>
        <v>-1</v>
      </c>
      <c r="CX15" s="38">
        <f>SIN(CV15)</f>
        <v>0</v>
      </c>
      <c r="CY15" s="38">
        <f>CV15/$AB$10*PI()</f>
        <v>0</v>
      </c>
      <c r="DA15" s="30">
        <f>DD9</f>
        <v>0</v>
      </c>
      <c r="DB15" s="38">
        <f>-COS(DA15)</f>
        <v>-1</v>
      </c>
      <c r="DC15" s="38">
        <f>SIN(DA15)</f>
        <v>0</v>
      </c>
      <c r="DD15" s="38">
        <f>DA15/$AB$10*PI()</f>
        <v>0</v>
      </c>
    </row>
    <row r="16" spans="1:108">
      <c r="A16" s="25"/>
      <c r="B16" s="36"/>
      <c r="C16" s="34"/>
      <c r="D16" s="34"/>
      <c r="E16" s="34"/>
      <c r="F16" s="34"/>
      <c r="G16" s="25"/>
      <c r="H16" s="25"/>
      <c r="I16" s="25"/>
      <c r="J16" s="25"/>
      <c r="K16" s="25"/>
      <c r="L16" s="25"/>
      <c r="M16" s="25"/>
      <c r="N16" s="25"/>
      <c r="Y16" s="30">
        <f>$AB$10/10+Y15</f>
        <v>10</v>
      </c>
      <c r="Z16" s="42">
        <v>-0.95</v>
      </c>
      <c r="AA16" s="42">
        <v>0.31</v>
      </c>
      <c r="AB16" s="38">
        <f t="shared" ref="AB16:AB25" si="0">Y16/$AB$10*PI()</f>
        <v>0.31415926535897931</v>
      </c>
      <c r="AD16" s="30">
        <f>$AB$10/10+AD15</f>
        <v>10</v>
      </c>
      <c r="AE16" s="42">
        <v>-0.95</v>
      </c>
      <c r="AF16" s="42">
        <v>0.31</v>
      </c>
      <c r="AG16" s="38">
        <f t="shared" ref="AG16:AG25" si="1">AD16/$AB$10*PI()</f>
        <v>0.31415926535897931</v>
      </c>
      <c r="AI16" s="30">
        <f>$AB$10/10+AI15</f>
        <v>10</v>
      </c>
      <c r="AJ16" s="42">
        <v>-0.95</v>
      </c>
      <c r="AK16" s="42">
        <v>0.31</v>
      </c>
      <c r="AL16" s="38">
        <f t="shared" ref="AL16:AL25" si="2">AI16/$AB$10*PI()</f>
        <v>0.31415926535897931</v>
      </c>
      <c r="AN16" s="30">
        <f>$AB$10/10+AN15</f>
        <v>10</v>
      </c>
      <c r="AO16" s="42">
        <v>-0.95</v>
      </c>
      <c r="AP16" s="42">
        <v>0.31</v>
      </c>
      <c r="AQ16" s="38">
        <f t="shared" ref="AQ16:AQ25" si="3">AN16/$AB$10*PI()</f>
        <v>0.31415926535897931</v>
      </c>
      <c r="AS16" s="30">
        <f>$AB$10/10+AS15</f>
        <v>10</v>
      </c>
      <c r="AT16" s="42">
        <v>-0.95</v>
      </c>
      <c r="AU16" s="42">
        <v>0.31</v>
      </c>
      <c r="AV16" s="38">
        <f t="shared" ref="AV16:AV25" si="4">AS16/$AB$10*PI()</f>
        <v>0.31415926535897931</v>
      </c>
      <c r="AX16" s="30">
        <f>$AB$10/10+AX15</f>
        <v>10</v>
      </c>
      <c r="AY16" s="42">
        <v>-0.95</v>
      </c>
      <c r="AZ16" s="42">
        <v>0.31</v>
      </c>
      <c r="BA16" s="38">
        <f t="shared" ref="BA16:BA25" si="5">AX16/$AB$10*PI()</f>
        <v>0.31415926535897931</v>
      </c>
      <c r="BC16" s="30">
        <f>$AB$10/10+BC15</f>
        <v>10</v>
      </c>
      <c r="BD16" s="42">
        <v>-0.95</v>
      </c>
      <c r="BE16" s="42">
        <v>0.31</v>
      </c>
      <c r="BF16" s="38">
        <f t="shared" ref="BF16:BF25" si="6">BC16/$AB$10*PI()</f>
        <v>0.31415926535897931</v>
      </c>
      <c r="BH16" s="30">
        <f>$AB$10/10+BH15</f>
        <v>10</v>
      </c>
      <c r="BI16" s="42">
        <v>-0.95</v>
      </c>
      <c r="BJ16" s="42">
        <v>0.31</v>
      </c>
      <c r="BK16" s="38">
        <f t="shared" ref="BK16:BK25" si="7">BH16/$AB$10*PI()</f>
        <v>0.31415926535897931</v>
      </c>
      <c r="BM16" s="30">
        <f>$AB$10/10+BM15</f>
        <v>10</v>
      </c>
      <c r="BN16" s="42">
        <v>-0.95</v>
      </c>
      <c r="BO16" s="42">
        <v>0.31</v>
      </c>
      <c r="BP16" s="38">
        <f t="shared" ref="BP16:BP25" si="8">BM16/$AB$10*PI()</f>
        <v>0.31415926535897931</v>
      </c>
      <c r="BR16" s="30">
        <f>$AB$10/10+BR15</f>
        <v>10</v>
      </c>
      <c r="BS16" s="42">
        <v>-0.95</v>
      </c>
      <c r="BT16" s="42">
        <v>0.31</v>
      </c>
      <c r="BU16" s="38">
        <f t="shared" ref="BU16:BU25" si="9">BR16/$AB$10*PI()</f>
        <v>0.31415926535897931</v>
      </c>
      <c r="BW16" s="30">
        <f>$AB$10/10+BW15</f>
        <v>10</v>
      </c>
      <c r="BX16" s="42">
        <v>-0.95</v>
      </c>
      <c r="BY16" s="42">
        <v>0.31</v>
      </c>
      <c r="BZ16" s="38">
        <f t="shared" ref="BZ16:BZ25" si="10">BW16/$AB$10*PI()</f>
        <v>0.31415926535897931</v>
      </c>
      <c r="CB16" s="30">
        <f>$AB$10/10+CB15</f>
        <v>10</v>
      </c>
      <c r="CC16" s="42">
        <v>-0.95</v>
      </c>
      <c r="CD16" s="42">
        <v>0.31</v>
      </c>
      <c r="CE16" s="38">
        <f t="shared" ref="CE16:CE25" si="11">CB16/$AB$10*PI()</f>
        <v>0.31415926535897931</v>
      </c>
      <c r="CG16" s="30">
        <f>$AB$10/10+CG15</f>
        <v>10</v>
      </c>
      <c r="CH16" s="42">
        <v>-0.95</v>
      </c>
      <c r="CI16" s="42">
        <v>0.31</v>
      </c>
      <c r="CJ16" s="38">
        <f t="shared" ref="CJ16:CJ25" si="12">CG16/$AB$10*PI()</f>
        <v>0.31415926535897931</v>
      </c>
      <c r="CL16" s="30">
        <f>$AB$10/10+CL15</f>
        <v>10</v>
      </c>
      <c r="CM16" s="42">
        <v>-0.95</v>
      </c>
      <c r="CN16" s="42">
        <v>0.31</v>
      </c>
      <c r="CO16" s="38">
        <f t="shared" ref="CO16:CO25" si="13">CL16/$AB$10*PI()</f>
        <v>0.31415926535897931</v>
      </c>
      <c r="CQ16" s="30">
        <f>$AB$10/10+CQ15</f>
        <v>10</v>
      </c>
      <c r="CR16" s="42">
        <v>-0.95</v>
      </c>
      <c r="CS16" s="42">
        <v>0.31</v>
      </c>
      <c r="CT16" s="38">
        <f t="shared" ref="CT16:CT25" si="14">CQ16/$AB$10*PI()</f>
        <v>0.31415926535897931</v>
      </c>
      <c r="CV16" s="30">
        <f>$AB$10/10+CV15</f>
        <v>10</v>
      </c>
      <c r="CW16" s="42">
        <v>-0.95</v>
      </c>
      <c r="CX16" s="42">
        <v>0.31</v>
      </c>
      <c r="CY16" s="38">
        <f t="shared" ref="CY16:CY25" si="15">CV16/$AB$10*PI()</f>
        <v>0.31415926535897931</v>
      </c>
      <c r="DA16" s="30">
        <f>$AB$10/10+DA15</f>
        <v>10</v>
      </c>
      <c r="DB16" s="42">
        <v>-0.95</v>
      </c>
      <c r="DC16" s="42">
        <v>0.31</v>
      </c>
      <c r="DD16" s="38">
        <f t="shared" ref="DD16:DD25" si="16">DA16/$AB$10*PI()</f>
        <v>0.31415926535897931</v>
      </c>
    </row>
    <row r="17" spans="1:108">
      <c r="A17" s="25"/>
      <c r="B17" s="34"/>
      <c r="C17" s="34"/>
      <c r="D17" s="34"/>
      <c r="E17" s="34"/>
      <c r="F17" s="34"/>
      <c r="G17" s="34"/>
      <c r="H17" s="34"/>
      <c r="I17" s="34"/>
      <c r="J17" s="34"/>
      <c r="K17" s="34"/>
      <c r="L17" s="34"/>
      <c r="M17" s="34"/>
      <c r="N17" s="34"/>
      <c r="O17" s="37"/>
      <c r="P17" s="37"/>
      <c r="Q17" s="37"/>
      <c r="R17" s="37"/>
      <c r="S17" s="37"/>
      <c r="T17" s="37"/>
      <c r="U17" s="37"/>
      <c r="V17" s="37"/>
      <c r="W17" s="37"/>
      <c r="X17" s="37"/>
      <c r="Y17" s="30">
        <f>$AB$10/10+Y16</f>
        <v>20</v>
      </c>
      <c r="Z17" s="42">
        <v>-0.81</v>
      </c>
      <c r="AA17" s="42">
        <v>0.59</v>
      </c>
      <c r="AB17" s="38">
        <f t="shared" si="0"/>
        <v>0.62831853071795862</v>
      </c>
      <c r="AC17" s="26"/>
      <c r="AD17" s="30">
        <f>$AB$10/10+AD16</f>
        <v>20</v>
      </c>
      <c r="AE17" s="42">
        <v>-0.81</v>
      </c>
      <c r="AF17" s="42">
        <v>0.59</v>
      </c>
      <c r="AG17" s="38">
        <f t="shared" si="1"/>
        <v>0.62831853071795862</v>
      </c>
      <c r="AI17" s="30">
        <f>$AB$10/10+AI16</f>
        <v>20</v>
      </c>
      <c r="AJ17" s="42">
        <v>-0.81</v>
      </c>
      <c r="AK17" s="42">
        <v>0.59</v>
      </c>
      <c r="AL17" s="38">
        <f t="shared" si="2"/>
        <v>0.62831853071795862</v>
      </c>
      <c r="AN17" s="30">
        <f>$AB$10/10+AN16</f>
        <v>20</v>
      </c>
      <c r="AO17" s="42">
        <v>-0.81</v>
      </c>
      <c r="AP17" s="42">
        <v>0.59</v>
      </c>
      <c r="AQ17" s="38">
        <f t="shared" si="3"/>
        <v>0.62831853071795862</v>
      </c>
      <c r="AS17" s="30">
        <f>$AB$10/10+AS16</f>
        <v>20</v>
      </c>
      <c r="AT17" s="42">
        <v>-0.81</v>
      </c>
      <c r="AU17" s="42">
        <v>0.59</v>
      </c>
      <c r="AV17" s="38">
        <f t="shared" si="4"/>
        <v>0.62831853071795862</v>
      </c>
      <c r="AX17" s="30">
        <f>$AB$10/10+AX16</f>
        <v>20</v>
      </c>
      <c r="AY17" s="42">
        <v>-0.81</v>
      </c>
      <c r="AZ17" s="42">
        <v>0.59</v>
      </c>
      <c r="BA17" s="38">
        <f t="shared" si="5"/>
        <v>0.62831853071795862</v>
      </c>
      <c r="BC17" s="30">
        <f>$AB$10/10+BC16</f>
        <v>20</v>
      </c>
      <c r="BD17" s="42">
        <v>-0.81</v>
      </c>
      <c r="BE17" s="42">
        <v>0.59</v>
      </c>
      <c r="BF17" s="38">
        <f t="shared" si="6"/>
        <v>0.62831853071795862</v>
      </c>
      <c r="BH17" s="30">
        <f>$AB$10/10+BH16</f>
        <v>20</v>
      </c>
      <c r="BI17" s="42">
        <v>-0.81</v>
      </c>
      <c r="BJ17" s="42">
        <v>0.59</v>
      </c>
      <c r="BK17" s="38">
        <f t="shared" si="7"/>
        <v>0.62831853071795862</v>
      </c>
      <c r="BM17" s="30">
        <f>$AB$10/10+BM16</f>
        <v>20</v>
      </c>
      <c r="BN17" s="42">
        <v>-0.81</v>
      </c>
      <c r="BO17" s="42">
        <v>0.59</v>
      </c>
      <c r="BP17" s="38">
        <f t="shared" si="8"/>
        <v>0.62831853071795862</v>
      </c>
      <c r="BR17" s="30">
        <f>$AB$10/10+BR16</f>
        <v>20</v>
      </c>
      <c r="BS17" s="42">
        <v>-0.81</v>
      </c>
      <c r="BT17" s="42">
        <v>0.59</v>
      </c>
      <c r="BU17" s="38">
        <f t="shared" si="9"/>
        <v>0.62831853071795862</v>
      </c>
      <c r="BW17" s="30">
        <f>$AB$10/10+BW16</f>
        <v>20</v>
      </c>
      <c r="BX17" s="42">
        <v>-0.81</v>
      </c>
      <c r="BY17" s="42">
        <v>0.59</v>
      </c>
      <c r="BZ17" s="38">
        <f t="shared" si="10"/>
        <v>0.62831853071795862</v>
      </c>
      <c r="CB17" s="30">
        <f>$AB$10/10+CB16</f>
        <v>20</v>
      </c>
      <c r="CC17" s="42">
        <v>-0.81</v>
      </c>
      <c r="CD17" s="42">
        <v>0.59</v>
      </c>
      <c r="CE17" s="38">
        <f t="shared" si="11"/>
        <v>0.62831853071795862</v>
      </c>
      <c r="CG17" s="30">
        <f>$AB$10/10+CG16</f>
        <v>20</v>
      </c>
      <c r="CH17" s="42">
        <v>-0.81</v>
      </c>
      <c r="CI17" s="42">
        <v>0.59</v>
      </c>
      <c r="CJ17" s="38">
        <f t="shared" si="12"/>
        <v>0.62831853071795862</v>
      </c>
      <c r="CL17" s="30">
        <f>$AB$10/10+CL16</f>
        <v>20</v>
      </c>
      <c r="CM17" s="42">
        <v>-0.81</v>
      </c>
      <c r="CN17" s="42">
        <v>0.59</v>
      </c>
      <c r="CO17" s="38">
        <f t="shared" si="13"/>
        <v>0.62831853071795862</v>
      </c>
      <c r="CQ17" s="30">
        <f>$AB$10/10+CQ16</f>
        <v>20</v>
      </c>
      <c r="CR17" s="42">
        <v>-0.81</v>
      </c>
      <c r="CS17" s="42">
        <v>0.59</v>
      </c>
      <c r="CT17" s="38">
        <f t="shared" si="14"/>
        <v>0.62831853071795862</v>
      </c>
      <c r="CV17" s="30">
        <f>$AB$10/10+CV16</f>
        <v>20</v>
      </c>
      <c r="CW17" s="42">
        <v>-0.81</v>
      </c>
      <c r="CX17" s="42">
        <v>0.59</v>
      </c>
      <c r="CY17" s="38">
        <f t="shared" si="15"/>
        <v>0.62831853071795862</v>
      </c>
      <c r="DA17" s="30">
        <f>$AB$10/10+DA16</f>
        <v>20</v>
      </c>
      <c r="DB17" s="42">
        <v>-0.81</v>
      </c>
      <c r="DC17" s="42">
        <v>0.59</v>
      </c>
      <c r="DD17" s="38">
        <f t="shared" si="16"/>
        <v>0.62831853071795862</v>
      </c>
    </row>
    <row r="18" spans="1:108">
      <c r="A18" s="25"/>
      <c r="B18" s="25"/>
      <c r="C18" s="25"/>
      <c r="D18" s="25"/>
      <c r="E18" s="25"/>
      <c r="F18" s="25"/>
      <c r="G18" s="25"/>
      <c r="H18" s="25"/>
      <c r="I18" s="25"/>
      <c r="J18" s="25"/>
      <c r="K18" s="25"/>
      <c r="L18" s="25"/>
      <c r="M18" s="25"/>
      <c r="N18" s="25"/>
      <c r="Y18" s="30">
        <f>$AB$10/10+Y17</f>
        <v>30</v>
      </c>
      <c r="Z18" s="42">
        <v>-0.59</v>
      </c>
      <c r="AA18" s="42">
        <v>0.81</v>
      </c>
      <c r="AB18" s="38">
        <f t="shared" si="0"/>
        <v>0.94247779607693793</v>
      </c>
      <c r="AD18" s="30">
        <f>$AB$10/10+AD17</f>
        <v>30</v>
      </c>
      <c r="AE18" s="42">
        <v>-0.59</v>
      </c>
      <c r="AF18" s="42">
        <v>0.81</v>
      </c>
      <c r="AG18" s="38">
        <f t="shared" si="1"/>
        <v>0.94247779607693793</v>
      </c>
      <c r="AI18" s="30">
        <f>$AB$10/10+AI17</f>
        <v>30</v>
      </c>
      <c r="AJ18" s="42">
        <v>-0.59</v>
      </c>
      <c r="AK18" s="42">
        <v>0.81</v>
      </c>
      <c r="AL18" s="38">
        <f t="shared" si="2"/>
        <v>0.94247779607693793</v>
      </c>
      <c r="AN18" s="30">
        <f>$AB$10/10+AN17</f>
        <v>30</v>
      </c>
      <c r="AO18" s="42">
        <v>-0.59</v>
      </c>
      <c r="AP18" s="42">
        <v>0.81</v>
      </c>
      <c r="AQ18" s="38">
        <f t="shared" si="3"/>
        <v>0.94247779607693793</v>
      </c>
      <c r="AS18" s="30">
        <f>$AB$10/10+AS17</f>
        <v>30</v>
      </c>
      <c r="AT18" s="42">
        <v>-0.59</v>
      </c>
      <c r="AU18" s="42">
        <v>0.81</v>
      </c>
      <c r="AV18" s="38">
        <f t="shared" si="4"/>
        <v>0.94247779607693793</v>
      </c>
      <c r="AX18" s="30">
        <f>$AB$10/10+AX17</f>
        <v>30</v>
      </c>
      <c r="AY18" s="42">
        <v>-0.59</v>
      </c>
      <c r="AZ18" s="42">
        <v>0.81</v>
      </c>
      <c r="BA18" s="38">
        <f t="shared" si="5"/>
        <v>0.94247779607693793</v>
      </c>
      <c r="BC18" s="30">
        <f>$AB$10/10+BC17</f>
        <v>30</v>
      </c>
      <c r="BD18" s="42">
        <v>-0.59</v>
      </c>
      <c r="BE18" s="42">
        <v>0.81</v>
      </c>
      <c r="BF18" s="38">
        <f t="shared" si="6"/>
        <v>0.94247779607693793</v>
      </c>
      <c r="BH18" s="30">
        <f>$AB$10/10+BH17</f>
        <v>30</v>
      </c>
      <c r="BI18" s="42">
        <v>-0.59</v>
      </c>
      <c r="BJ18" s="42">
        <v>0.81</v>
      </c>
      <c r="BK18" s="38">
        <f t="shared" si="7"/>
        <v>0.94247779607693793</v>
      </c>
      <c r="BM18" s="30">
        <f>$AB$10/10+BM17</f>
        <v>30</v>
      </c>
      <c r="BN18" s="42">
        <v>-0.59</v>
      </c>
      <c r="BO18" s="42">
        <v>0.81</v>
      </c>
      <c r="BP18" s="38">
        <f t="shared" si="8"/>
        <v>0.94247779607693793</v>
      </c>
      <c r="BR18" s="30">
        <f>$AB$10/10+BR17</f>
        <v>30</v>
      </c>
      <c r="BS18" s="42">
        <v>-0.59</v>
      </c>
      <c r="BT18" s="42">
        <v>0.81</v>
      </c>
      <c r="BU18" s="38">
        <f t="shared" si="9"/>
        <v>0.94247779607693793</v>
      </c>
      <c r="BW18" s="30">
        <f>$AB$10/10+BW17</f>
        <v>30</v>
      </c>
      <c r="BX18" s="42">
        <v>-0.59</v>
      </c>
      <c r="BY18" s="42">
        <v>0.81</v>
      </c>
      <c r="BZ18" s="38">
        <f t="shared" si="10"/>
        <v>0.94247779607693793</v>
      </c>
      <c r="CB18" s="30">
        <f>$AB$10/10+CB17</f>
        <v>30</v>
      </c>
      <c r="CC18" s="42">
        <v>-0.59</v>
      </c>
      <c r="CD18" s="42">
        <v>0.81</v>
      </c>
      <c r="CE18" s="38">
        <f t="shared" si="11"/>
        <v>0.94247779607693793</v>
      </c>
      <c r="CG18" s="30">
        <f>$AB$10/10+CG17</f>
        <v>30</v>
      </c>
      <c r="CH18" s="42">
        <v>-0.59</v>
      </c>
      <c r="CI18" s="42">
        <v>0.81</v>
      </c>
      <c r="CJ18" s="38">
        <f t="shared" si="12"/>
        <v>0.94247779607693793</v>
      </c>
      <c r="CL18" s="30">
        <f>$AB$10/10+CL17</f>
        <v>30</v>
      </c>
      <c r="CM18" s="42">
        <v>-0.59</v>
      </c>
      <c r="CN18" s="42">
        <v>0.81</v>
      </c>
      <c r="CO18" s="38">
        <f t="shared" si="13"/>
        <v>0.94247779607693793</v>
      </c>
      <c r="CQ18" s="30">
        <f>$AB$10/10+CQ17</f>
        <v>30</v>
      </c>
      <c r="CR18" s="42">
        <v>-0.59</v>
      </c>
      <c r="CS18" s="42">
        <v>0.81</v>
      </c>
      <c r="CT18" s="38">
        <f t="shared" si="14"/>
        <v>0.94247779607693793</v>
      </c>
      <c r="CV18" s="30">
        <f>$AB$10/10+CV17</f>
        <v>30</v>
      </c>
      <c r="CW18" s="42">
        <v>-0.59</v>
      </c>
      <c r="CX18" s="42">
        <v>0.81</v>
      </c>
      <c r="CY18" s="38">
        <f t="shared" si="15"/>
        <v>0.94247779607693793</v>
      </c>
      <c r="DA18" s="30">
        <f>$AB$10/10+DA17</f>
        <v>30</v>
      </c>
      <c r="DB18" s="42">
        <v>-0.59</v>
      </c>
      <c r="DC18" s="42">
        <v>0.81</v>
      </c>
      <c r="DD18" s="38">
        <f t="shared" si="16"/>
        <v>0.94247779607693793</v>
      </c>
    </row>
    <row r="19" spans="1:108">
      <c r="A19" s="25"/>
      <c r="B19" s="25"/>
      <c r="C19" s="25"/>
      <c r="D19" s="25"/>
      <c r="E19" s="25"/>
      <c r="F19" s="25"/>
      <c r="G19" s="25"/>
      <c r="H19" s="25"/>
      <c r="I19" s="25"/>
      <c r="J19" s="25"/>
      <c r="K19" s="25"/>
      <c r="L19" s="25"/>
      <c r="M19" s="25"/>
      <c r="N19" s="25"/>
      <c r="Y19" s="30">
        <f>$AB$10/10+Y18</f>
        <v>40</v>
      </c>
      <c r="Z19" s="42">
        <v>-0.31</v>
      </c>
      <c r="AA19" s="42">
        <v>0.95</v>
      </c>
      <c r="AB19" s="38">
        <f t="shared" si="0"/>
        <v>1.2566370614359172</v>
      </c>
      <c r="AD19" s="30">
        <f>$AB$10/10+AD18</f>
        <v>40</v>
      </c>
      <c r="AE19" s="42">
        <v>-0.31</v>
      </c>
      <c r="AF19" s="42">
        <v>0.95</v>
      </c>
      <c r="AG19" s="38">
        <f t="shared" si="1"/>
        <v>1.2566370614359172</v>
      </c>
      <c r="AI19" s="30">
        <f>$AB$10/10+AI18</f>
        <v>40</v>
      </c>
      <c r="AJ19" s="42">
        <v>-0.31</v>
      </c>
      <c r="AK19" s="42">
        <v>0.95</v>
      </c>
      <c r="AL19" s="38">
        <f t="shared" si="2"/>
        <v>1.2566370614359172</v>
      </c>
      <c r="AN19" s="30">
        <f>$AB$10/10+AN18</f>
        <v>40</v>
      </c>
      <c r="AO19" s="42">
        <v>-0.31</v>
      </c>
      <c r="AP19" s="42">
        <v>0.95</v>
      </c>
      <c r="AQ19" s="38">
        <f t="shared" si="3"/>
        <v>1.2566370614359172</v>
      </c>
      <c r="AS19" s="30">
        <f>$AB$10/10+AS18</f>
        <v>40</v>
      </c>
      <c r="AT19" s="42">
        <v>-0.31</v>
      </c>
      <c r="AU19" s="42">
        <v>0.95</v>
      </c>
      <c r="AV19" s="38">
        <f t="shared" si="4"/>
        <v>1.2566370614359172</v>
      </c>
      <c r="AX19" s="30">
        <f>$AB$10/10+AX18</f>
        <v>40</v>
      </c>
      <c r="AY19" s="42">
        <v>-0.31</v>
      </c>
      <c r="AZ19" s="42">
        <v>0.95</v>
      </c>
      <c r="BA19" s="38">
        <f t="shared" si="5"/>
        <v>1.2566370614359172</v>
      </c>
      <c r="BC19" s="30">
        <f>$AB$10/10+BC18</f>
        <v>40</v>
      </c>
      <c r="BD19" s="42">
        <v>-0.31</v>
      </c>
      <c r="BE19" s="42">
        <v>0.95</v>
      </c>
      <c r="BF19" s="38">
        <f t="shared" si="6"/>
        <v>1.2566370614359172</v>
      </c>
      <c r="BH19" s="30">
        <f>$AB$10/10+BH18</f>
        <v>40</v>
      </c>
      <c r="BI19" s="42">
        <v>-0.31</v>
      </c>
      <c r="BJ19" s="42">
        <v>0.95</v>
      </c>
      <c r="BK19" s="38">
        <f t="shared" si="7"/>
        <v>1.2566370614359172</v>
      </c>
      <c r="BM19" s="30">
        <f>$AB$10/10+BM18</f>
        <v>40</v>
      </c>
      <c r="BN19" s="42">
        <v>-0.31</v>
      </c>
      <c r="BO19" s="42">
        <v>0.95</v>
      </c>
      <c r="BP19" s="38">
        <f t="shared" si="8"/>
        <v>1.2566370614359172</v>
      </c>
      <c r="BR19" s="30">
        <f>$AB$10/10+BR18</f>
        <v>40</v>
      </c>
      <c r="BS19" s="42">
        <v>-0.31</v>
      </c>
      <c r="BT19" s="42">
        <v>0.95</v>
      </c>
      <c r="BU19" s="38">
        <f t="shared" si="9"/>
        <v>1.2566370614359172</v>
      </c>
      <c r="BW19" s="30">
        <f>$AB$10/10+BW18</f>
        <v>40</v>
      </c>
      <c r="BX19" s="42">
        <v>-0.31</v>
      </c>
      <c r="BY19" s="42">
        <v>0.95</v>
      </c>
      <c r="BZ19" s="38">
        <f t="shared" si="10"/>
        <v>1.2566370614359172</v>
      </c>
      <c r="CB19" s="30">
        <f>$AB$10/10+CB18</f>
        <v>40</v>
      </c>
      <c r="CC19" s="42">
        <v>-0.31</v>
      </c>
      <c r="CD19" s="42">
        <v>0.95</v>
      </c>
      <c r="CE19" s="38">
        <f t="shared" si="11"/>
        <v>1.2566370614359172</v>
      </c>
      <c r="CG19" s="30">
        <f>$AB$10/10+CG18</f>
        <v>40</v>
      </c>
      <c r="CH19" s="42">
        <v>-0.31</v>
      </c>
      <c r="CI19" s="42">
        <v>0.95</v>
      </c>
      <c r="CJ19" s="38">
        <f t="shared" si="12"/>
        <v>1.2566370614359172</v>
      </c>
      <c r="CL19" s="30">
        <f>$AB$10/10+CL18</f>
        <v>40</v>
      </c>
      <c r="CM19" s="42">
        <v>-0.31</v>
      </c>
      <c r="CN19" s="42">
        <v>0.95</v>
      </c>
      <c r="CO19" s="38">
        <f t="shared" si="13"/>
        <v>1.2566370614359172</v>
      </c>
      <c r="CQ19" s="30">
        <f>$AB$10/10+CQ18</f>
        <v>40</v>
      </c>
      <c r="CR19" s="42">
        <v>-0.31</v>
      </c>
      <c r="CS19" s="42">
        <v>0.95</v>
      </c>
      <c r="CT19" s="38">
        <f t="shared" si="14"/>
        <v>1.2566370614359172</v>
      </c>
      <c r="CV19" s="30">
        <f>$AB$10/10+CV18</f>
        <v>40</v>
      </c>
      <c r="CW19" s="42">
        <v>-0.31</v>
      </c>
      <c r="CX19" s="42">
        <v>0.95</v>
      </c>
      <c r="CY19" s="38">
        <f t="shared" si="15"/>
        <v>1.2566370614359172</v>
      </c>
      <c r="DA19" s="30">
        <f>$AB$10/10+DA18</f>
        <v>40</v>
      </c>
      <c r="DB19" s="42">
        <v>-0.31</v>
      </c>
      <c r="DC19" s="42">
        <v>0.95</v>
      </c>
      <c r="DD19" s="38">
        <f t="shared" si="16"/>
        <v>1.2566370614359172</v>
      </c>
    </row>
    <row r="20" spans="1:108">
      <c r="A20" s="25"/>
      <c r="B20" s="25"/>
      <c r="C20" s="25"/>
      <c r="D20" s="25"/>
      <c r="E20" s="25"/>
      <c r="F20" s="25"/>
      <c r="G20" s="25"/>
      <c r="H20" s="25"/>
      <c r="I20" s="25"/>
      <c r="J20" s="25"/>
      <c r="K20" s="25"/>
      <c r="L20" s="25"/>
      <c r="M20" s="25"/>
      <c r="N20" s="25"/>
      <c r="Y20" s="30">
        <f t="shared" ref="Y20:Y25" si="17">$AB$10/10+Y19</f>
        <v>50</v>
      </c>
      <c r="Z20" s="42">
        <v>0</v>
      </c>
      <c r="AA20" s="42">
        <v>1</v>
      </c>
      <c r="AB20" s="38">
        <f t="shared" si="0"/>
        <v>1.5707963267948966</v>
      </c>
      <c r="AD20" s="30">
        <f t="shared" ref="AD20:AD25" si="18">$AB$10/10+AD19</f>
        <v>50</v>
      </c>
      <c r="AE20" s="42">
        <v>0</v>
      </c>
      <c r="AF20" s="42">
        <v>1</v>
      </c>
      <c r="AG20" s="38">
        <f t="shared" si="1"/>
        <v>1.5707963267948966</v>
      </c>
      <c r="AI20" s="30">
        <f t="shared" ref="AI20:AI25" si="19">$AB$10/10+AI19</f>
        <v>50</v>
      </c>
      <c r="AJ20" s="42">
        <v>0</v>
      </c>
      <c r="AK20" s="42">
        <v>1</v>
      </c>
      <c r="AL20" s="38">
        <f t="shared" si="2"/>
        <v>1.5707963267948966</v>
      </c>
      <c r="AN20" s="30">
        <f t="shared" ref="AN20:AN25" si="20">$AB$10/10+AN19</f>
        <v>50</v>
      </c>
      <c r="AO20" s="42">
        <v>0</v>
      </c>
      <c r="AP20" s="42">
        <v>1</v>
      </c>
      <c r="AQ20" s="38">
        <f t="shared" si="3"/>
        <v>1.5707963267948966</v>
      </c>
      <c r="AS20" s="30">
        <f t="shared" ref="AS20:AS25" si="21">$AB$10/10+AS19</f>
        <v>50</v>
      </c>
      <c r="AT20" s="42">
        <v>0</v>
      </c>
      <c r="AU20" s="42">
        <v>1</v>
      </c>
      <c r="AV20" s="38">
        <f t="shared" si="4"/>
        <v>1.5707963267948966</v>
      </c>
      <c r="AX20" s="30">
        <f t="shared" ref="AX20:AX25" si="22">$AB$10/10+AX19</f>
        <v>50</v>
      </c>
      <c r="AY20" s="42">
        <v>0</v>
      </c>
      <c r="AZ20" s="42">
        <v>1</v>
      </c>
      <c r="BA20" s="38">
        <f t="shared" si="5"/>
        <v>1.5707963267948966</v>
      </c>
      <c r="BC20" s="30">
        <f t="shared" ref="BC20:BC25" si="23">$AB$10/10+BC19</f>
        <v>50</v>
      </c>
      <c r="BD20" s="42">
        <v>0</v>
      </c>
      <c r="BE20" s="42">
        <v>1</v>
      </c>
      <c r="BF20" s="38">
        <f t="shared" si="6"/>
        <v>1.5707963267948966</v>
      </c>
      <c r="BH20" s="30">
        <f t="shared" ref="BH20:BH25" si="24">$AB$10/10+BH19</f>
        <v>50</v>
      </c>
      <c r="BI20" s="42">
        <v>0</v>
      </c>
      <c r="BJ20" s="42">
        <v>1</v>
      </c>
      <c r="BK20" s="38">
        <f t="shared" si="7"/>
        <v>1.5707963267948966</v>
      </c>
      <c r="BM20" s="30">
        <f t="shared" ref="BM20:BM25" si="25">$AB$10/10+BM19</f>
        <v>50</v>
      </c>
      <c r="BN20" s="42">
        <v>0</v>
      </c>
      <c r="BO20" s="42">
        <v>1</v>
      </c>
      <c r="BP20" s="38">
        <f t="shared" si="8"/>
        <v>1.5707963267948966</v>
      </c>
      <c r="BR20" s="30">
        <f t="shared" ref="BR20:BR25" si="26">$AB$10/10+BR19</f>
        <v>50</v>
      </c>
      <c r="BS20" s="42">
        <v>0</v>
      </c>
      <c r="BT20" s="42">
        <v>1</v>
      </c>
      <c r="BU20" s="38">
        <f t="shared" si="9"/>
        <v>1.5707963267948966</v>
      </c>
      <c r="BW20" s="30">
        <f t="shared" ref="BW20:BW25" si="27">$AB$10/10+BW19</f>
        <v>50</v>
      </c>
      <c r="BX20" s="42">
        <v>0</v>
      </c>
      <c r="BY20" s="42">
        <v>1</v>
      </c>
      <c r="BZ20" s="38">
        <f t="shared" si="10"/>
        <v>1.5707963267948966</v>
      </c>
      <c r="CB20" s="30">
        <f t="shared" ref="CB20:CB25" si="28">$AB$10/10+CB19</f>
        <v>50</v>
      </c>
      <c r="CC20" s="42">
        <v>0</v>
      </c>
      <c r="CD20" s="42">
        <v>1</v>
      </c>
      <c r="CE20" s="38">
        <f t="shared" si="11"/>
        <v>1.5707963267948966</v>
      </c>
      <c r="CG20" s="30">
        <f t="shared" ref="CG20:CG25" si="29">$AB$10/10+CG19</f>
        <v>50</v>
      </c>
      <c r="CH20" s="42">
        <v>0</v>
      </c>
      <c r="CI20" s="42">
        <v>1</v>
      </c>
      <c r="CJ20" s="38">
        <f t="shared" si="12"/>
        <v>1.5707963267948966</v>
      </c>
      <c r="CL20" s="30">
        <f t="shared" ref="CL20:CL25" si="30">$AB$10/10+CL19</f>
        <v>50</v>
      </c>
      <c r="CM20" s="42">
        <v>0</v>
      </c>
      <c r="CN20" s="42">
        <v>1</v>
      </c>
      <c r="CO20" s="38">
        <f t="shared" si="13"/>
        <v>1.5707963267948966</v>
      </c>
      <c r="CQ20" s="30">
        <f t="shared" ref="CQ20:CQ25" si="31">$AB$10/10+CQ19</f>
        <v>50</v>
      </c>
      <c r="CR20" s="42">
        <v>0</v>
      </c>
      <c r="CS20" s="42">
        <v>1</v>
      </c>
      <c r="CT20" s="38">
        <f t="shared" si="14"/>
        <v>1.5707963267948966</v>
      </c>
      <c r="CV20" s="30">
        <f t="shared" ref="CV20:CV25" si="32">$AB$10/10+CV19</f>
        <v>50</v>
      </c>
      <c r="CW20" s="42">
        <v>0</v>
      </c>
      <c r="CX20" s="42">
        <v>1</v>
      </c>
      <c r="CY20" s="38">
        <f t="shared" si="15"/>
        <v>1.5707963267948966</v>
      </c>
      <c r="DA20" s="30">
        <f t="shared" ref="DA20:DA25" si="33">$AB$10/10+DA19</f>
        <v>50</v>
      </c>
      <c r="DB20" s="42">
        <v>0</v>
      </c>
      <c r="DC20" s="42">
        <v>1</v>
      </c>
      <c r="DD20" s="38">
        <f t="shared" si="16"/>
        <v>1.5707963267948966</v>
      </c>
    </row>
    <row r="21" spans="1:108">
      <c r="A21" s="25"/>
      <c r="B21" s="25"/>
      <c r="C21" s="25"/>
      <c r="D21" s="25"/>
      <c r="E21" s="25"/>
      <c r="F21" s="25"/>
      <c r="G21" s="25"/>
      <c r="H21" s="25"/>
      <c r="I21" s="25"/>
      <c r="J21" s="25"/>
      <c r="K21" s="25"/>
      <c r="L21" s="25"/>
      <c r="M21" s="25"/>
      <c r="N21" s="25"/>
      <c r="Y21" s="30">
        <f t="shared" si="17"/>
        <v>60</v>
      </c>
      <c r="Z21" s="42">
        <v>0.31</v>
      </c>
      <c r="AA21" s="42">
        <v>0.95</v>
      </c>
      <c r="AB21" s="38">
        <f t="shared" si="0"/>
        <v>1.8849555921538759</v>
      </c>
      <c r="AD21" s="30">
        <f t="shared" si="18"/>
        <v>60</v>
      </c>
      <c r="AE21" s="42">
        <v>0.31</v>
      </c>
      <c r="AF21" s="42">
        <v>0.95</v>
      </c>
      <c r="AG21" s="38">
        <f t="shared" si="1"/>
        <v>1.8849555921538759</v>
      </c>
      <c r="AI21" s="30">
        <f t="shared" si="19"/>
        <v>60</v>
      </c>
      <c r="AJ21" s="42">
        <v>0.31</v>
      </c>
      <c r="AK21" s="42">
        <v>0.95</v>
      </c>
      <c r="AL21" s="38">
        <f t="shared" si="2"/>
        <v>1.8849555921538759</v>
      </c>
      <c r="AN21" s="30">
        <f t="shared" si="20"/>
        <v>60</v>
      </c>
      <c r="AO21" s="42">
        <v>0.31</v>
      </c>
      <c r="AP21" s="42">
        <v>0.95</v>
      </c>
      <c r="AQ21" s="38">
        <f t="shared" si="3"/>
        <v>1.8849555921538759</v>
      </c>
      <c r="AS21" s="30">
        <f t="shared" si="21"/>
        <v>60</v>
      </c>
      <c r="AT21" s="42">
        <v>0.31</v>
      </c>
      <c r="AU21" s="42">
        <v>0.95</v>
      </c>
      <c r="AV21" s="38">
        <f t="shared" si="4"/>
        <v>1.8849555921538759</v>
      </c>
      <c r="AX21" s="30">
        <f t="shared" si="22"/>
        <v>60</v>
      </c>
      <c r="AY21" s="42">
        <v>0.31</v>
      </c>
      <c r="AZ21" s="42">
        <v>0.95</v>
      </c>
      <c r="BA21" s="38">
        <f t="shared" si="5"/>
        <v>1.8849555921538759</v>
      </c>
      <c r="BC21" s="30">
        <f t="shared" si="23"/>
        <v>60</v>
      </c>
      <c r="BD21" s="42">
        <v>0.31</v>
      </c>
      <c r="BE21" s="42">
        <v>0.95</v>
      </c>
      <c r="BF21" s="38">
        <f t="shared" si="6"/>
        <v>1.8849555921538759</v>
      </c>
      <c r="BH21" s="30">
        <f t="shared" si="24"/>
        <v>60</v>
      </c>
      <c r="BI21" s="42">
        <v>0.31</v>
      </c>
      <c r="BJ21" s="42">
        <v>0.95</v>
      </c>
      <c r="BK21" s="38">
        <f t="shared" si="7"/>
        <v>1.8849555921538759</v>
      </c>
      <c r="BM21" s="30">
        <f t="shared" si="25"/>
        <v>60</v>
      </c>
      <c r="BN21" s="42">
        <v>0.31</v>
      </c>
      <c r="BO21" s="42">
        <v>0.95</v>
      </c>
      <c r="BP21" s="38">
        <f t="shared" si="8"/>
        <v>1.8849555921538759</v>
      </c>
      <c r="BR21" s="30">
        <f t="shared" si="26"/>
        <v>60</v>
      </c>
      <c r="BS21" s="42">
        <v>0.31</v>
      </c>
      <c r="BT21" s="42">
        <v>0.95</v>
      </c>
      <c r="BU21" s="38">
        <f t="shared" si="9"/>
        <v>1.8849555921538759</v>
      </c>
      <c r="BW21" s="30">
        <f t="shared" si="27"/>
        <v>60</v>
      </c>
      <c r="BX21" s="42">
        <v>0.31</v>
      </c>
      <c r="BY21" s="42">
        <v>0.95</v>
      </c>
      <c r="BZ21" s="38">
        <f t="shared" si="10"/>
        <v>1.8849555921538759</v>
      </c>
      <c r="CB21" s="30">
        <f t="shared" si="28"/>
        <v>60</v>
      </c>
      <c r="CC21" s="42">
        <v>0.31</v>
      </c>
      <c r="CD21" s="42">
        <v>0.95</v>
      </c>
      <c r="CE21" s="38">
        <f t="shared" si="11"/>
        <v>1.8849555921538759</v>
      </c>
      <c r="CG21" s="30">
        <f t="shared" si="29"/>
        <v>60</v>
      </c>
      <c r="CH21" s="42">
        <v>0.31</v>
      </c>
      <c r="CI21" s="42">
        <v>0.95</v>
      </c>
      <c r="CJ21" s="38">
        <f t="shared" si="12"/>
        <v>1.8849555921538759</v>
      </c>
      <c r="CL21" s="30">
        <f t="shared" si="30"/>
        <v>60</v>
      </c>
      <c r="CM21" s="42">
        <v>0.31</v>
      </c>
      <c r="CN21" s="42">
        <v>0.95</v>
      </c>
      <c r="CO21" s="38">
        <f t="shared" si="13"/>
        <v>1.8849555921538759</v>
      </c>
      <c r="CQ21" s="30">
        <f t="shared" si="31"/>
        <v>60</v>
      </c>
      <c r="CR21" s="42">
        <v>0.31</v>
      </c>
      <c r="CS21" s="42">
        <v>0.95</v>
      </c>
      <c r="CT21" s="38">
        <f t="shared" si="14"/>
        <v>1.8849555921538759</v>
      </c>
      <c r="CV21" s="30">
        <f t="shared" si="32"/>
        <v>60</v>
      </c>
      <c r="CW21" s="42">
        <v>0.31</v>
      </c>
      <c r="CX21" s="42">
        <v>0.95</v>
      </c>
      <c r="CY21" s="38">
        <f t="shared" si="15"/>
        <v>1.8849555921538759</v>
      </c>
      <c r="DA21" s="30">
        <f t="shared" si="33"/>
        <v>60</v>
      </c>
      <c r="DB21" s="42">
        <v>0.31</v>
      </c>
      <c r="DC21" s="42">
        <v>0.95</v>
      </c>
      <c r="DD21" s="38">
        <f t="shared" si="16"/>
        <v>1.8849555921538759</v>
      </c>
    </row>
    <row r="22" spans="1:108">
      <c r="A22" s="25"/>
      <c r="B22" s="25"/>
      <c r="C22" s="25"/>
      <c r="D22" s="25"/>
      <c r="E22" s="25"/>
      <c r="F22" s="25"/>
      <c r="G22" s="25"/>
      <c r="H22" s="25"/>
      <c r="I22" s="25"/>
      <c r="J22" s="25"/>
      <c r="K22" s="25"/>
      <c r="L22" s="25"/>
      <c r="M22" s="25"/>
      <c r="N22" s="25"/>
      <c r="Y22" s="30">
        <f t="shared" si="17"/>
        <v>70</v>
      </c>
      <c r="Z22" s="42">
        <v>0.59</v>
      </c>
      <c r="AA22" s="42">
        <v>0.81</v>
      </c>
      <c r="AB22" s="38">
        <f t="shared" si="0"/>
        <v>2.1991148575128552</v>
      </c>
      <c r="AD22" s="30">
        <f t="shared" si="18"/>
        <v>70</v>
      </c>
      <c r="AE22" s="42">
        <v>0.59</v>
      </c>
      <c r="AF22" s="42">
        <v>0.81</v>
      </c>
      <c r="AG22" s="38">
        <f t="shared" si="1"/>
        <v>2.1991148575128552</v>
      </c>
      <c r="AI22" s="30">
        <f t="shared" si="19"/>
        <v>70</v>
      </c>
      <c r="AJ22" s="42">
        <v>0.59</v>
      </c>
      <c r="AK22" s="42">
        <v>0.81</v>
      </c>
      <c r="AL22" s="38">
        <f t="shared" si="2"/>
        <v>2.1991148575128552</v>
      </c>
      <c r="AN22" s="30">
        <f t="shared" si="20"/>
        <v>70</v>
      </c>
      <c r="AO22" s="42">
        <v>0.59</v>
      </c>
      <c r="AP22" s="42">
        <v>0.81</v>
      </c>
      <c r="AQ22" s="38">
        <f t="shared" si="3"/>
        <v>2.1991148575128552</v>
      </c>
      <c r="AS22" s="30">
        <f t="shared" si="21"/>
        <v>70</v>
      </c>
      <c r="AT22" s="42">
        <v>0.59</v>
      </c>
      <c r="AU22" s="42">
        <v>0.81</v>
      </c>
      <c r="AV22" s="38">
        <f t="shared" si="4"/>
        <v>2.1991148575128552</v>
      </c>
      <c r="AX22" s="30">
        <f t="shared" si="22"/>
        <v>70</v>
      </c>
      <c r="AY22" s="42">
        <v>0.59</v>
      </c>
      <c r="AZ22" s="42">
        <v>0.81</v>
      </c>
      <c r="BA22" s="38">
        <f t="shared" si="5"/>
        <v>2.1991148575128552</v>
      </c>
      <c r="BC22" s="30">
        <f t="shared" si="23"/>
        <v>70</v>
      </c>
      <c r="BD22" s="42">
        <v>0.59</v>
      </c>
      <c r="BE22" s="42">
        <v>0.81</v>
      </c>
      <c r="BF22" s="38">
        <f t="shared" si="6"/>
        <v>2.1991148575128552</v>
      </c>
      <c r="BH22" s="30">
        <f t="shared" si="24"/>
        <v>70</v>
      </c>
      <c r="BI22" s="42">
        <v>0.59</v>
      </c>
      <c r="BJ22" s="42">
        <v>0.81</v>
      </c>
      <c r="BK22" s="38">
        <f t="shared" si="7"/>
        <v>2.1991148575128552</v>
      </c>
      <c r="BM22" s="30">
        <f t="shared" si="25"/>
        <v>70</v>
      </c>
      <c r="BN22" s="42">
        <v>0.59</v>
      </c>
      <c r="BO22" s="42">
        <v>0.81</v>
      </c>
      <c r="BP22" s="38">
        <f t="shared" si="8"/>
        <v>2.1991148575128552</v>
      </c>
      <c r="BR22" s="30">
        <f t="shared" si="26"/>
        <v>70</v>
      </c>
      <c r="BS22" s="42">
        <v>0.59</v>
      </c>
      <c r="BT22" s="42">
        <v>0.81</v>
      </c>
      <c r="BU22" s="38">
        <f t="shared" si="9"/>
        <v>2.1991148575128552</v>
      </c>
      <c r="BW22" s="30">
        <f t="shared" si="27"/>
        <v>70</v>
      </c>
      <c r="BX22" s="42">
        <v>0.59</v>
      </c>
      <c r="BY22" s="42">
        <v>0.81</v>
      </c>
      <c r="BZ22" s="38">
        <f t="shared" si="10"/>
        <v>2.1991148575128552</v>
      </c>
      <c r="CB22" s="30">
        <f t="shared" si="28"/>
        <v>70</v>
      </c>
      <c r="CC22" s="42">
        <v>0.59</v>
      </c>
      <c r="CD22" s="42">
        <v>0.81</v>
      </c>
      <c r="CE22" s="38">
        <f t="shared" si="11"/>
        <v>2.1991148575128552</v>
      </c>
      <c r="CG22" s="30">
        <f t="shared" si="29"/>
        <v>70</v>
      </c>
      <c r="CH22" s="42">
        <v>0.59</v>
      </c>
      <c r="CI22" s="42">
        <v>0.81</v>
      </c>
      <c r="CJ22" s="38">
        <f t="shared" si="12"/>
        <v>2.1991148575128552</v>
      </c>
      <c r="CL22" s="30">
        <f t="shared" si="30"/>
        <v>70</v>
      </c>
      <c r="CM22" s="42">
        <v>0.59</v>
      </c>
      <c r="CN22" s="42">
        <v>0.81</v>
      </c>
      <c r="CO22" s="38">
        <f t="shared" si="13"/>
        <v>2.1991148575128552</v>
      </c>
      <c r="CQ22" s="30">
        <f t="shared" si="31"/>
        <v>70</v>
      </c>
      <c r="CR22" s="42">
        <v>0.59</v>
      </c>
      <c r="CS22" s="42">
        <v>0.81</v>
      </c>
      <c r="CT22" s="38">
        <f t="shared" si="14"/>
        <v>2.1991148575128552</v>
      </c>
      <c r="CV22" s="30">
        <f t="shared" si="32"/>
        <v>70</v>
      </c>
      <c r="CW22" s="42">
        <v>0.59</v>
      </c>
      <c r="CX22" s="42">
        <v>0.81</v>
      </c>
      <c r="CY22" s="38">
        <f t="shared" si="15"/>
        <v>2.1991148575128552</v>
      </c>
      <c r="DA22" s="30">
        <f t="shared" si="33"/>
        <v>70</v>
      </c>
      <c r="DB22" s="42">
        <v>0.59</v>
      </c>
      <c r="DC22" s="42">
        <v>0.81</v>
      </c>
      <c r="DD22" s="38">
        <f t="shared" si="16"/>
        <v>2.1991148575128552</v>
      </c>
    </row>
    <row r="23" spans="1:108">
      <c r="A23" s="25"/>
      <c r="B23" s="25"/>
      <c r="C23" s="25"/>
      <c r="D23" s="25"/>
      <c r="E23" s="25"/>
      <c r="F23" s="25"/>
      <c r="G23" s="25"/>
      <c r="H23" s="25"/>
      <c r="I23" s="25"/>
      <c r="J23" s="25"/>
      <c r="K23" s="25"/>
      <c r="L23" s="25"/>
      <c r="M23" s="25"/>
      <c r="N23" s="25"/>
      <c r="Y23" s="30">
        <f t="shared" si="17"/>
        <v>80</v>
      </c>
      <c r="Z23" s="42">
        <v>0.81</v>
      </c>
      <c r="AA23" s="42">
        <v>0.59</v>
      </c>
      <c r="AB23" s="38">
        <f t="shared" si="0"/>
        <v>2.5132741228718345</v>
      </c>
      <c r="AD23" s="30">
        <f t="shared" si="18"/>
        <v>80</v>
      </c>
      <c r="AE23" s="42">
        <v>0.81</v>
      </c>
      <c r="AF23" s="42">
        <v>0.59</v>
      </c>
      <c r="AG23" s="38">
        <f t="shared" si="1"/>
        <v>2.5132741228718345</v>
      </c>
      <c r="AI23" s="30">
        <f t="shared" si="19"/>
        <v>80</v>
      </c>
      <c r="AJ23" s="42">
        <v>0.81</v>
      </c>
      <c r="AK23" s="42">
        <v>0.59</v>
      </c>
      <c r="AL23" s="38">
        <f t="shared" si="2"/>
        <v>2.5132741228718345</v>
      </c>
      <c r="AN23" s="30">
        <f t="shared" si="20"/>
        <v>80</v>
      </c>
      <c r="AO23" s="42">
        <v>0.81</v>
      </c>
      <c r="AP23" s="42">
        <v>0.59</v>
      </c>
      <c r="AQ23" s="38">
        <f t="shared" si="3"/>
        <v>2.5132741228718345</v>
      </c>
      <c r="AS23" s="30">
        <f t="shared" si="21"/>
        <v>80</v>
      </c>
      <c r="AT23" s="42">
        <v>0.81</v>
      </c>
      <c r="AU23" s="42">
        <v>0.59</v>
      </c>
      <c r="AV23" s="38">
        <f t="shared" si="4"/>
        <v>2.5132741228718345</v>
      </c>
      <c r="AX23" s="30">
        <f t="shared" si="22"/>
        <v>80</v>
      </c>
      <c r="AY23" s="42">
        <v>0.81</v>
      </c>
      <c r="AZ23" s="42">
        <v>0.59</v>
      </c>
      <c r="BA23" s="38">
        <f t="shared" si="5"/>
        <v>2.5132741228718345</v>
      </c>
      <c r="BC23" s="30">
        <f t="shared" si="23"/>
        <v>80</v>
      </c>
      <c r="BD23" s="42">
        <v>0.81</v>
      </c>
      <c r="BE23" s="42">
        <v>0.59</v>
      </c>
      <c r="BF23" s="38">
        <f t="shared" si="6"/>
        <v>2.5132741228718345</v>
      </c>
      <c r="BH23" s="30">
        <f t="shared" si="24"/>
        <v>80</v>
      </c>
      <c r="BI23" s="42">
        <v>0.81</v>
      </c>
      <c r="BJ23" s="42">
        <v>0.59</v>
      </c>
      <c r="BK23" s="38">
        <f t="shared" si="7"/>
        <v>2.5132741228718345</v>
      </c>
      <c r="BM23" s="30">
        <f t="shared" si="25"/>
        <v>80</v>
      </c>
      <c r="BN23" s="42">
        <v>0.81</v>
      </c>
      <c r="BO23" s="42">
        <v>0.59</v>
      </c>
      <c r="BP23" s="38">
        <f t="shared" si="8"/>
        <v>2.5132741228718345</v>
      </c>
      <c r="BR23" s="30">
        <f t="shared" si="26"/>
        <v>80</v>
      </c>
      <c r="BS23" s="42">
        <v>0.81</v>
      </c>
      <c r="BT23" s="42">
        <v>0.59</v>
      </c>
      <c r="BU23" s="38">
        <f t="shared" si="9"/>
        <v>2.5132741228718345</v>
      </c>
      <c r="BW23" s="30">
        <f t="shared" si="27"/>
        <v>80</v>
      </c>
      <c r="BX23" s="42">
        <v>0.81</v>
      </c>
      <c r="BY23" s="42">
        <v>0.59</v>
      </c>
      <c r="BZ23" s="38">
        <f t="shared" si="10"/>
        <v>2.5132741228718345</v>
      </c>
      <c r="CB23" s="30">
        <f t="shared" si="28"/>
        <v>80</v>
      </c>
      <c r="CC23" s="42">
        <v>0.81</v>
      </c>
      <c r="CD23" s="42">
        <v>0.59</v>
      </c>
      <c r="CE23" s="38">
        <f t="shared" si="11"/>
        <v>2.5132741228718345</v>
      </c>
      <c r="CG23" s="30">
        <f t="shared" si="29"/>
        <v>80</v>
      </c>
      <c r="CH23" s="42">
        <v>0.81</v>
      </c>
      <c r="CI23" s="42">
        <v>0.59</v>
      </c>
      <c r="CJ23" s="38">
        <f t="shared" si="12"/>
        <v>2.5132741228718345</v>
      </c>
      <c r="CL23" s="30">
        <f t="shared" si="30"/>
        <v>80</v>
      </c>
      <c r="CM23" s="42">
        <v>0.81</v>
      </c>
      <c r="CN23" s="42">
        <v>0.59</v>
      </c>
      <c r="CO23" s="38">
        <f t="shared" si="13"/>
        <v>2.5132741228718345</v>
      </c>
      <c r="CQ23" s="30">
        <f t="shared" si="31"/>
        <v>80</v>
      </c>
      <c r="CR23" s="42">
        <v>0.81</v>
      </c>
      <c r="CS23" s="42">
        <v>0.59</v>
      </c>
      <c r="CT23" s="38">
        <f t="shared" si="14"/>
        <v>2.5132741228718345</v>
      </c>
      <c r="CV23" s="30">
        <f t="shared" si="32"/>
        <v>80</v>
      </c>
      <c r="CW23" s="42">
        <v>0.81</v>
      </c>
      <c r="CX23" s="42">
        <v>0.59</v>
      </c>
      <c r="CY23" s="38">
        <f t="shared" si="15"/>
        <v>2.5132741228718345</v>
      </c>
      <c r="DA23" s="30">
        <f t="shared" si="33"/>
        <v>80</v>
      </c>
      <c r="DB23" s="42">
        <v>0.81</v>
      </c>
      <c r="DC23" s="42">
        <v>0.59</v>
      </c>
      <c r="DD23" s="38">
        <f t="shared" si="16"/>
        <v>2.5132741228718345</v>
      </c>
    </row>
    <row r="24" spans="1:108">
      <c r="A24" s="25"/>
      <c r="B24" s="25"/>
      <c r="C24" s="25"/>
      <c r="D24" s="25"/>
      <c r="E24" s="25"/>
      <c r="F24" s="25"/>
      <c r="G24" s="25"/>
      <c r="H24" s="25"/>
      <c r="I24" s="25"/>
      <c r="J24" s="25"/>
      <c r="K24" s="25"/>
      <c r="L24" s="25"/>
      <c r="M24" s="25"/>
      <c r="N24" s="25"/>
      <c r="Y24" s="30">
        <f t="shared" si="17"/>
        <v>90</v>
      </c>
      <c r="Z24" s="42">
        <v>0.95</v>
      </c>
      <c r="AA24" s="42">
        <v>0.31</v>
      </c>
      <c r="AB24" s="38">
        <f t="shared" si="0"/>
        <v>2.8274333882308138</v>
      </c>
      <c r="AD24" s="30">
        <f t="shared" si="18"/>
        <v>90</v>
      </c>
      <c r="AE24" s="42">
        <v>0.95</v>
      </c>
      <c r="AF24" s="42">
        <v>0.31</v>
      </c>
      <c r="AG24" s="38">
        <f t="shared" si="1"/>
        <v>2.8274333882308138</v>
      </c>
      <c r="AI24" s="30">
        <f t="shared" si="19"/>
        <v>90</v>
      </c>
      <c r="AJ24" s="42">
        <v>0.95</v>
      </c>
      <c r="AK24" s="42">
        <v>0.31</v>
      </c>
      <c r="AL24" s="38">
        <f t="shared" si="2"/>
        <v>2.8274333882308138</v>
      </c>
      <c r="AN24" s="30">
        <f t="shared" si="20"/>
        <v>90</v>
      </c>
      <c r="AO24" s="42">
        <v>0.95</v>
      </c>
      <c r="AP24" s="42">
        <v>0.31</v>
      </c>
      <c r="AQ24" s="38">
        <f t="shared" si="3"/>
        <v>2.8274333882308138</v>
      </c>
      <c r="AS24" s="30">
        <f t="shared" si="21"/>
        <v>90</v>
      </c>
      <c r="AT24" s="42">
        <v>0.95</v>
      </c>
      <c r="AU24" s="42">
        <v>0.31</v>
      </c>
      <c r="AV24" s="38">
        <f t="shared" si="4"/>
        <v>2.8274333882308138</v>
      </c>
      <c r="AX24" s="30">
        <f t="shared" si="22"/>
        <v>90</v>
      </c>
      <c r="AY24" s="42">
        <v>0.95</v>
      </c>
      <c r="AZ24" s="42">
        <v>0.31</v>
      </c>
      <c r="BA24" s="38">
        <f t="shared" si="5"/>
        <v>2.8274333882308138</v>
      </c>
      <c r="BC24" s="30">
        <f t="shared" si="23"/>
        <v>90</v>
      </c>
      <c r="BD24" s="42">
        <v>0.95</v>
      </c>
      <c r="BE24" s="42">
        <v>0.31</v>
      </c>
      <c r="BF24" s="38">
        <f t="shared" si="6"/>
        <v>2.8274333882308138</v>
      </c>
      <c r="BH24" s="30">
        <f t="shared" si="24"/>
        <v>90</v>
      </c>
      <c r="BI24" s="42">
        <v>0.95</v>
      </c>
      <c r="BJ24" s="42">
        <v>0.31</v>
      </c>
      <c r="BK24" s="38">
        <f t="shared" si="7"/>
        <v>2.8274333882308138</v>
      </c>
      <c r="BM24" s="30">
        <f t="shared" si="25"/>
        <v>90</v>
      </c>
      <c r="BN24" s="42">
        <v>0.95</v>
      </c>
      <c r="BO24" s="42">
        <v>0.31</v>
      </c>
      <c r="BP24" s="38">
        <f t="shared" si="8"/>
        <v>2.8274333882308138</v>
      </c>
      <c r="BR24" s="30">
        <f t="shared" si="26"/>
        <v>90</v>
      </c>
      <c r="BS24" s="42">
        <v>0.95</v>
      </c>
      <c r="BT24" s="42">
        <v>0.31</v>
      </c>
      <c r="BU24" s="38">
        <f t="shared" si="9"/>
        <v>2.8274333882308138</v>
      </c>
      <c r="BW24" s="30">
        <f t="shared" si="27"/>
        <v>90</v>
      </c>
      <c r="BX24" s="42">
        <v>0.95</v>
      </c>
      <c r="BY24" s="42">
        <v>0.31</v>
      </c>
      <c r="BZ24" s="38">
        <f t="shared" si="10"/>
        <v>2.8274333882308138</v>
      </c>
      <c r="CB24" s="30">
        <f t="shared" si="28"/>
        <v>90</v>
      </c>
      <c r="CC24" s="42">
        <v>0.95</v>
      </c>
      <c r="CD24" s="42">
        <v>0.31</v>
      </c>
      <c r="CE24" s="38">
        <f t="shared" si="11"/>
        <v>2.8274333882308138</v>
      </c>
      <c r="CG24" s="30">
        <f t="shared" si="29"/>
        <v>90</v>
      </c>
      <c r="CH24" s="42">
        <v>0.95</v>
      </c>
      <c r="CI24" s="42">
        <v>0.31</v>
      </c>
      <c r="CJ24" s="38">
        <f t="shared" si="12"/>
        <v>2.8274333882308138</v>
      </c>
      <c r="CL24" s="30">
        <f t="shared" si="30"/>
        <v>90</v>
      </c>
      <c r="CM24" s="42">
        <v>0.95</v>
      </c>
      <c r="CN24" s="42">
        <v>0.31</v>
      </c>
      <c r="CO24" s="38">
        <f t="shared" si="13"/>
        <v>2.8274333882308138</v>
      </c>
      <c r="CQ24" s="30">
        <f t="shared" si="31"/>
        <v>90</v>
      </c>
      <c r="CR24" s="42">
        <v>0.95</v>
      </c>
      <c r="CS24" s="42">
        <v>0.31</v>
      </c>
      <c r="CT24" s="38">
        <f t="shared" si="14"/>
        <v>2.8274333882308138</v>
      </c>
      <c r="CV24" s="30">
        <f t="shared" si="32"/>
        <v>90</v>
      </c>
      <c r="CW24" s="42">
        <v>0.95</v>
      </c>
      <c r="CX24" s="42">
        <v>0.31</v>
      </c>
      <c r="CY24" s="38">
        <f t="shared" si="15"/>
        <v>2.8274333882308138</v>
      </c>
      <c r="DA24" s="30">
        <f t="shared" si="33"/>
        <v>90</v>
      </c>
      <c r="DB24" s="42">
        <v>0.95</v>
      </c>
      <c r="DC24" s="42">
        <v>0.31</v>
      </c>
      <c r="DD24" s="38">
        <f t="shared" si="16"/>
        <v>2.8274333882308138</v>
      </c>
    </row>
    <row r="25" spans="1:108">
      <c r="A25" s="25"/>
      <c r="B25" s="25"/>
      <c r="C25" s="25"/>
      <c r="D25" s="25"/>
      <c r="E25" s="25"/>
      <c r="F25" s="25"/>
      <c r="G25" s="25"/>
      <c r="H25" s="25"/>
      <c r="I25" s="25"/>
      <c r="J25" s="25"/>
      <c r="K25" s="25"/>
      <c r="L25" s="25"/>
      <c r="M25" s="25"/>
      <c r="N25" s="25"/>
      <c r="Y25" s="30">
        <f t="shared" si="17"/>
        <v>100</v>
      </c>
      <c r="Z25" s="42">
        <v>1</v>
      </c>
      <c r="AA25" s="42">
        <v>0</v>
      </c>
      <c r="AB25" s="38">
        <f t="shared" si="0"/>
        <v>3.1415926535897931</v>
      </c>
      <c r="AD25" s="30">
        <f t="shared" si="18"/>
        <v>100</v>
      </c>
      <c r="AE25" s="42">
        <v>1</v>
      </c>
      <c r="AF25" s="42">
        <v>0</v>
      </c>
      <c r="AG25" s="38">
        <f t="shared" si="1"/>
        <v>3.1415926535897931</v>
      </c>
      <c r="AI25" s="30">
        <f t="shared" si="19"/>
        <v>100</v>
      </c>
      <c r="AJ25" s="42">
        <v>1</v>
      </c>
      <c r="AK25" s="42">
        <v>0</v>
      </c>
      <c r="AL25" s="38">
        <f t="shared" si="2"/>
        <v>3.1415926535897931</v>
      </c>
      <c r="AN25" s="30">
        <f t="shared" si="20"/>
        <v>100</v>
      </c>
      <c r="AO25" s="42">
        <v>1</v>
      </c>
      <c r="AP25" s="42">
        <v>0</v>
      </c>
      <c r="AQ25" s="38">
        <f t="shared" si="3"/>
        <v>3.1415926535897931</v>
      </c>
      <c r="AS25" s="30">
        <f t="shared" si="21"/>
        <v>100</v>
      </c>
      <c r="AT25" s="42">
        <v>1</v>
      </c>
      <c r="AU25" s="42">
        <v>0</v>
      </c>
      <c r="AV25" s="38">
        <f t="shared" si="4"/>
        <v>3.1415926535897931</v>
      </c>
      <c r="AX25" s="30">
        <f t="shared" si="22"/>
        <v>100</v>
      </c>
      <c r="AY25" s="42">
        <v>1</v>
      </c>
      <c r="AZ25" s="42">
        <v>0</v>
      </c>
      <c r="BA25" s="38">
        <f t="shared" si="5"/>
        <v>3.1415926535897931</v>
      </c>
      <c r="BC25" s="30">
        <f t="shared" si="23"/>
        <v>100</v>
      </c>
      <c r="BD25" s="42">
        <v>1</v>
      </c>
      <c r="BE25" s="42">
        <v>0</v>
      </c>
      <c r="BF25" s="38">
        <f t="shared" si="6"/>
        <v>3.1415926535897931</v>
      </c>
      <c r="BH25" s="30">
        <f t="shared" si="24"/>
        <v>100</v>
      </c>
      <c r="BI25" s="42">
        <v>1</v>
      </c>
      <c r="BJ25" s="42">
        <v>0</v>
      </c>
      <c r="BK25" s="38">
        <f t="shared" si="7"/>
        <v>3.1415926535897931</v>
      </c>
      <c r="BM25" s="30">
        <f t="shared" si="25"/>
        <v>100</v>
      </c>
      <c r="BN25" s="42">
        <v>1</v>
      </c>
      <c r="BO25" s="42">
        <v>0</v>
      </c>
      <c r="BP25" s="38">
        <f t="shared" si="8"/>
        <v>3.1415926535897931</v>
      </c>
      <c r="BR25" s="30">
        <f t="shared" si="26"/>
        <v>100</v>
      </c>
      <c r="BS25" s="42">
        <v>1</v>
      </c>
      <c r="BT25" s="42">
        <v>0</v>
      </c>
      <c r="BU25" s="38">
        <f t="shared" si="9"/>
        <v>3.1415926535897931</v>
      </c>
      <c r="BW25" s="30">
        <f t="shared" si="27"/>
        <v>100</v>
      </c>
      <c r="BX25" s="42">
        <v>1</v>
      </c>
      <c r="BY25" s="42">
        <v>0</v>
      </c>
      <c r="BZ25" s="38">
        <f t="shared" si="10"/>
        <v>3.1415926535897931</v>
      </c>
      <c r="CB25" s="30">
        <f t="shared" si="28"/>
        <v>100</v>
      </c>
      <c r="CC25" s="42">
        <v>1</v>
      </c>
      <c r="CD25" s="42">
        <v>0</v>
      </c>
      <c r="CE25" s="38">
        <f t="shared" si="11"/>
        <v>3.1415926535897931</v>
      </c>
      <c r="CG25" s="30">
        <f t="shared" si="29"/>
        <v>100</v>
      </c>
      <c r="CH25" s="42">
        <v>1</v>
      </c>
      <c r="CI25" s="42">
        <v>0</v>
      </c>
      <c r="CJ25" s="38">
        <f t="shared" si="12"/>
        <v>3.1415926535897931</v>
      </c>
      <c r="CL25" s="30">
        <f t="shared" si="30"/>
        <v>100</v>
      </c>
      <c r="CM25" s="42">
        <v>1</v>
      </c>
      <c r="CN25" s="42">
        <v>0</v>
      </c>
      <c r="CO25" s="38">
        <f t="shared" si="13"/>
        <v>3.1415926535897931</v>
      </c>
      <c r="CQ25" s="30">
        <f t="shared" si="31"/>
        <v>100</v>
      </c>
      <c r="CR25" s="42">
        <v>1</v>
      </c>
      <c r="CS25" s="42">
        <v>0</v>
      </c>
      <c r="CT25" s="38">
        <f t="shared" si="14"/>
        <v>3.1415926535897931</v>
      </c>
      <c r="CV25" s="30">
        <f t="shared" si="32"/>
        <v>100</v>
      </c>
      <c r="CW25" s="42">
        <v>1</v>
      </c>
      <c r="CX25" s="42">
        <v>0</v>
      </c>
      <c r="CY25" s="38">
        <f t="shared" si="15"/>
        <v>3.1415926535897931</v>
      </c>
      <c r="DA25" s="30">
        <f t="shared" si="33"/>
        <v>100</v>
      </c>
      <c r="DB25" s="42">
        <v>1</v>
      </c>
      <c r="DC25" s="42">
        <v>0</v>
      </c>
      <c r="DD25" s="38">
        <f t="shared" si="16"/>
        <v>3.1415926535897931</v>
      </c>
    </row>
    <row r="26" spans="1:108">
      <c r="A26" s="25"/>
      <c r="B26" s="25"/>
      <c r="C26" s="25"/>
      <c r="D26" s="25"/>
      <c r="E26" s="25"/>
      <c r="F26" s="25"/>
      <c r="G26" s="25"/>
      <c r="H26" s="25"/>
      <c r="I26" s="25"/>
      <c r="J26" s="25"/>
      <c r="K26" s="25"/>
      <c r="L26" s="25"/>
      <c r="M26" s="25"/>
      <c r="N26" s="25"/>
    </row>
    <row r="27" spans="1:108">
      <c r="A27" s="25"/>
      <c r="B27" s="25"/>
      <c r="C27" s="25"/>
      <c r="D27" s="25"/>
      <c r="E27" s="25"/>
      <c r="F27" s="25"/>
      <c r="G27" s="25"/>
      <c r="H27" s="25"/>
      <c r="I27" s="25"/>
      <c r="J27" s="25"/>
      <c r="K27" s="25"/>
      <c r="L27" s="25"/>
      <c r="M27" s="25"/>
      <c r="N27" s="25"/>
    </row>
    <row r="28" spans="1:108">
      <c r="A28" s="25"/>
      <c r="B28" s="25"/>
      <c r="C28" s="25"/>
      <c r="D28" s="25"/>
      <c r="E28" s="25"/>
      <c r="F28" s="25"/>
      <c r="G28" s="25"/>
      <c r="H28" s="25"/>
      <c r="I28" s="25"/>
      <c r="J28" s="25"/>
      <c r="K28" s="25"/>
      <c r="L28" s="25"/>
      <c r="M28" s="25"/>
      <c r="N28" s="25"/>
    </row>
    <row r="29" spans="1:108">
      <c r="A29" s="25"/>
      <c r="B29" s="25"/>
      <c r="C29" s="25"/>
      <c r="D29" s="25"/>
      <c r="E29" s="25"/>
      <c r="F29" s="25"/>
      <c r="G29" s="25"/>
      <c r="H29" s="25"/>
      <c r="I29" s="25"/>
      <c r="J29" s="25"/>
      <c r="K29" s="25"/>
      <c r="L29" s="25"/>
      <c r="M29" s="25"/>
      <c r="N29" s="25"/>
    </row>
    <row r="30" spans="1:108">
      <c r="A30" s="25"/>
      <c r="B30" s="25"/>
      <c r="C30" s="25"/>
      <c r="D30" s="25"/>
      <c r="E30" s="25"/>
      <c r="F30" s="25"/>
      <c r="G30" s="25"/>
      <c r="H30" s="25"/>
      <c r="I30" s="25"/>
      <c r="J30" s="25"/>
      <c r="K30" s="25"/>
      <c r="L30" s="25"/>
      <c r="M30" s="25"/>
      <c r="N30" s="25"/>
    </row>
    <row r="31" spans="1:108">
      <c r="A31" s="25"/>
      <c r="B31" s="25"/>
      <c r="C31" s="25"/>
      <c r="D31" s="25"/>
      <c r="E31" s="25"/>
      <c r="F31" s="25"/>
      <c r="G31" s="25"/>
      <c r="H31" s="25"/>
      <c r="I31" s="25"/>
      <c r="J31" s="25"/>
      <c r="K31" s="25"/>
      <c r="L31" s="25"/>
      <c r="M31" s="25"/>
      <c r="N31" s="25"/>
    </row>
    <row r="32" spans="1:108">
      <c r="A32" s="25"/>
      <c r="B32" s="25"/>
      <c r="C32" s="25"/>
      <c r="D32" s="25"/>
      <c r="E32" s="25"/>
      <c r="F32" s="25"/>
      <c r="G32" s="25"/>
      <c r="H32" s="25"/>
      <c r="I32" s="25"/>
      <c r="J32" s="25"/>
      <c r="K32" s="25"/>
      <c r="L32" s="25"/>
      <c r="M32" s="25"/>
      <c r="N32" s="25"/>
    </row>
    <row r="33" spans="1:14">
      <c r="A33" s="25"/>
      <c r="B33" s="25"/>
      <c r="C33" s="25"/>
      <c r="D33" s="25"/>
      <c r="E33" s="25"/>
      <c r="F33" s="25"/>
      <c r="G33" s="25"/>
      <c r="H33" s="25"/>
      <c r="I33" s="25"/>
      <c r="J33" s="25"/>
      <c r="K33" s="25"/>
      <c r="L33" s="25"/>
      <c r="M33" s="25"/>
      <c r="N33" s="25"/>
    </row>
    <row r="34" spans="1:14">
      <c r="A34" s="25"/>
      <c r="B34" s="25"/>
      <c r="C34" s="25"/>
      <c r="D34" s="25"/>
      <c r="E34" s="25"/>
      <c r="F34" s="25"/>
      <c r="G34" s="25"/>
      <c r="H34" s="25"/>
      <c r="I34" s="25"/>
      <c r="J34" s="25"/>
      <c r="K34" s="25"/>
      <c r="L34" s="25"/>
      <c r="M34" s="25"/>
      <c r="N34" s="25"/>
    </row>
    <row r="35" spans="1:14">
      <c r="A35" s="25"/>
      <c r="B35" s="25"/>
      <c r="C35" s="25"/>
      <c r="D35" s="25"/>
      <c r="E35" s="25"/>
      <c r="F35" s="25"/>
      <c r="G35" s="25"/>
      <c r="H35" s="25"/>
      <c r="I35" s="25"/>
      <c r="J35" s="25"/>
      <c r="K35" s="25"/>
      <c r="L35" s="25"/>
      <c r="M35" s="25"/>
      <c r="N35" s="25"/>
    </row>
    <row r="36" spans="1:14">
      <c r="A36" s="25"/>
      <c r="B36" s="25"/>
      <c r="C36" s="25"/>
      <c r="D36" s="25"/>
      <c r="E36" s="25"/>
      <c r="F36" s="25"/>
      <c r="G36" s="25"/>
      <c r="H36" s="25"/>
      <c r="I36" s="25"/>
      <c r="J36" s="25"/>
      <c r="K36" s="25"/>
      <c r="L36" s="25"/>
      <c r="M36" s="25"/>
      <c r="N36" s="25"/>
    </row>
    <row r="37" spans="1:14">
      <c r="A37" s="25"/>
      <c r="B37" s="25"/>
      <c r="C37" s="25"/>
      <c r="D37" s="25"/>
      <c r="E37" s="25"/>
      <c r="F37" s="25"/>
      <c r="G37" s="25"/>
      <c r="H37" s="25"/>
      <c r="I37" s="25"/>
      <c r="J37" s="25"/>
      <c r="K37" s="25"/>
      <c r="L37" s="25"/>
      <c r="M37" s="25"/>
      <c r="N37" s="25"/>
    </row>
    <row r="38" spans="1:14">
      <c r="A38" s="25"/>
      <c r="B38" s="25"/>
      <c r="C38" s="25"/>
      <c r="D38" s="25"/>
      <c r="E38" s="25"/>
      <c r="F38" s="25"/>
      <c r="G38" s="25"/>
      <c r="H38" s="25"/>
      <c r="I38" s="25"/>
      <c r="J38" s="25"/>
      <c r="K38" s="25"/>
      <c r="L38" s="25"/>
      <c r="M38" s="25"/>
      <c r="N38" s="25"/>
    </row>
    <row r="39" spans="1:14">
      <c r="A39" s="25"/>
      <c r="B39" s="25"/>
      <c r="C39" s="25"/>
      <c r="D39" s="25"/>
      <c r="E39" s="25"/>
      <c r="F39" s="25"/>
      <c r="G39" s="25"/>
      <c r="H39" s="25"/>
      <c r="I39" s="25"/>
      <c r="J39" s="25"/>
      <c r="K39" s="25"/>
      <c r="L39" s="25"/>
      <c r="M39" s="25"/>
      <c r="N39" s="25"/>
    </row>
    <row r="40" spans="1:14">
      <c r="A40" s="25"/>
      <c r="B40" s="25"/>
      <c r="C40" s="25"/>
      <c r="D40" s="25"/>
      <c r="E40" s="25"/>
      <c r="F40" s="25"/>
      <c r="G40" s="25"/>
      <c r="H40" s="25"/>
      <c r="I40" s="25"/>
      <c r="J40" s="25"/>
      <c r="K40" s="25"/>
      <c r="L40" s="25"/>
      <c r="M40" s="25"/>
      <c r="N40" s="25"/>
    </row>
    <row r="41" spans="1:14">
      <c r="A41" s="25"/>
      <c r="B41" s="25"/>
      <c r="C41" s="25"/>
      <c r="D41" s="25"/>
      <c r="E41" s="25"/>
      <c r="F41" s="25"/>
      <c r="G41" s="25"/>
      <c r="H41" s="25"/>
      <c r="I41" s="25"/>
      <c r="J41" s="25"/>
      <c r="K41" s="25"/>
      <c r="L41" s="25"/>
      <c r="M41" s="25"/>
      <c r="N41" s="25"/>
    </row>
    <row r="42" spans="1:14">
      <c r="A42" s="25"/>
      <c r="B42" s="25"/>
      <c r="C42" s="25"/>
      <c r="D42" s="25"/>
      <c r="E42" s="25"/>
      <c r="F42" s="25"/>
      <c r="G42" s="25"/>
      <c r="H42" s="25"/>
      <c r="I42" s="25"/>
      <c r="J42" s="25"/>
      <c r="K42" s="25"/>
      <c r="L42" s="25"/>
      <c r="M42" s="25"/>
      <c r="N42" s="25"/>
    </row>
    <row r="43" spans="1:14">
      <c r="A43" s="25"/>
      <c r="B43" s="25"/>
      <c r="C43" s="25"/>
      <c r="D43" s="25"/>
      <c r="E43" s="25"/>
      <c r="F43" s="25"/>
      <c r="G43" s="25"/>
      <c r="H43" s="25"/>
      <c r="I43" s="25"/>
      <c r="J43" s="25"/>
      <c r="K43" s="25"/>
      <c r="L43" s="25"/>
      <c r="M43" s="25"/>
      <c r="N43" s="25"/>
    </row>
    <row r="44" spans="1:14">
      <c r="A44" s="25"/>
      <c r="B44" s="25"/>
      <c r="C44" s="25"/>
      <c r="D44" s="25"/>
      <c r="E44" s="25"/>
      <c r="F44" s="25"/>
      <c r="G44" s="25"/>
      <c r="H44" s="25"/>
      <c r="I44" s="25"/>
      <c r="J44" s="25"/>
      <c r="K44" s="25"/>
      <c r="L44" s="25"/>
      <c r="M44" s="25"/>
      <c r="N44" s="25"/>
    </row>
    <row r="45" spans="1:14">
      <c r="A45" s="25"/>
      <c r="B45" s="25"/>
      <c r="C45" s="25"/>
      <c r="D45" s="25"/>
      <c r="E45" s="25"/>
      <c r="F45" s="25"/>
      <c r="G45" s="25"/>
      <c r="H45" s="25"/>
      <c r="I45" s="25"/>
      <c r="J45" s="25"/>
      <c r="K45" s="25"/>
      <c r="L45" s="25"/>
      <c r="M45" s="25"/>
      <c r="N45" s="25"/>
    </row>
    <row r="46" spans="1:14">
      <c r="A46" s="25"/>
      <c r="B46" s="25"/>
      <c r="C46" s="25"/>
      <c r="D46" s="25"/>
      <c r="E46" s="25"/>
      <c r="F46" s="25"/>
      <c r="G46" s="25"/>
      <c r="H46" s="25"/>
      <c r="I46" s="25"/>
      <c r="J46" s="25"/>
      <c r="K46" s="25"/>
      <c r="L46" s="25"/>
      <c r="M46" s="25"/>
      <c r="N46" s="25"/>
    </row>
    <row r="47" spans="1:14">
      <c r="A47" s="25"/>
      <c r="B47" s="25"/>
      <c r="C47" s="25"/>
      <c r="D47" s="25"/>
      <c r="E47" s="25"/>
      <c r="F47" s="25"/>
      <c r="G47" s="25"/>
      <c r="H47" s="25"/>
      <c r="I47" s="25"/>
      <c r="J47" s="25"/>
      <c r="K47" s="25"/>
      <c r="L47" s="25"/>
      <c r="M47" s="25"/>
      <c r="N47" s="25"/>
    </row>
    <row r="48" spans="1:14">
      <c r="A48" s="25"/>
      <c r="B48" s="25"/>
      <c r="C48" s="25"/>
      <c r="D48" s="25"/>
      <c r="E48" s="25"/>
      <c r="F48" s="25"/>
      <c r="G48" s="25"/>
      <c r="H48" s="25"/>
      <c r="I48" s="25"/>
      <c r="J48" s="25"/>
      <c r="K48" s="25"/>
      <c r="L48" s="25"/>
      <c r="M48" s="25"/>
      <c r="N48" s="25"/>
    </row>
    <row r="49" spans="1:14">
      <c r="A49" s="25"/>
      <c r="B49" s="25"/>
      <c r="C49" s="25"/>
      <c r="D49" s="25"/>
      <c r="E49" s="25"/>
      <c r="F49" s="25"/>
      <c r="G49" s="25"/>
      <c r="H49" s="25"/>
      <c r="I49" s="25"/>
      <c r="J49" s="25"/>
      <c r="K49" s="25"/>
      <c r="L49" s="25"/>
      <c r="M49" s="25"/>
      <c r="N49" s="25"/>
    </row>
    <row r="50" spans="1:14">
      <c r="A50" s="25"/>
      <c r="B50" s="25"/>
      <c r="C50" s="25"/>
      <c r="D50" s="25"/>
      <c r="E50" s="25"/>
      <c r="F50" s="25"/>
      <c r="G50" s="25"/>
      <c r="H50" s="25"/>
      <c r="I50" s="25"/>
      <c r="J50" s="25"/>
      <c r="K50" s="25"/>
      <c r="L50" s="25"/>
      <c r="M50" s="25"/>
      <c r="N50" s="25"/>
    </row>
    <row r="51" spans="1:14">
      <c r="A51" s="25"/>
      <c r="B51" s="25"/>
      <c r="C51" s="25"/>
      <c r="D51" s="25"/>
      <c r="E51" s="25"/>
      <c r="F51" s="25"/>
      <c r="G51" s="25"/>
      <c r="H51" s="25"/>
      <c r="I51" s="25"/>
      <c r="J51" s="25"/>
      <c r="K51" s="25"/>
      <c r="L51" s="25"/>
      <c r="M51" s="25"/>
      <c r="N51" s="25"/>
    </row>
    <row r="52" spans="1:14">
      <c r="A52" s="25"/>
      <c r="B52" s="25"/>
      <c r="C52" s="25"/>
      <c r="D52" s="25"/>
      <c r="E52" s="25"/>
      <c r="F52" s="25"/>
      <c r="G52" s="25"/>
      <c r="H52" s="25"/>
      <c r="I52" s="25"/>
      <c r="J52" s="25"/>
      <c r="K52" s="25"/>
      <c r="L52" s="25"/>
      <c r="M52" s="25"/>
      <c r="N52" s="25"/>
    </row>
    <row r="53" spans="1:14">
      <c r="A53" s="25"/>
      <c r="B53" s="25"/>
      <c r="C53" s="25"/>
      <c r="D53" s="25"/>
      <c r="E53" s="25"/>
      <c r="F53" s="25"/>
      <c r="G53" s="25"/>
      <c r="H53" s="25"/>
      <c r="I53" s="25"/>
      <c r="J53" s="25"/>
      <c r="K53" s="25"/>
      <c r="L53" s="25"/>
      <c r="M53" s="25"/>
      <c r="N53" s="25"/>
    </row>
    <row r="54" spans="1:14">
      <c r="A54" s="25"/>
      <c r="B54" s="25"/>
      <c r="C54" s="25"/>
      <c r="D54" s="25"/>
      <c r="E54" s="25"/>
      <c r="F54" s="25"/>
      <c r="G54" s="25"/>
      <c r="H54" s="25"/>
      <c r="I54" s="25"/>
      <c r="J54" s="25"/>
      <c r="K54" s="25"/>
      <c r="L54" s="25"/>
      <c r="M54" s="25"/>
      <c r="N54" s="25"/>
    </row>
    <row r="55" spans="1:14">
      <c r="A55" s="25"/>
      <c r="B55" s="25"/>
      <c r="C55" s="25"/>
      <c r="D55" s="25"/>
      <c r="E55" s="25"/>
      <c r="F55" s="25"/>
      <c r="G55" s="25"/>
      <c r="H55" s="25"/>
      <c r="I55" s="25"/>
      <c r="J55" s="25"/>
      <c r="K55" s="25"/>
      <c r="L55" s="25"/>
      <c r="M55" s="25"/>
      <c r="N55" s="25"/>
    </row>
    <row r="56" spans="1:14">
      <c r="A56" s="25"/>
      <c r="B56" s="25"/>
      <c r="C56" s="25"/>
      <c r="D56" s="25"/>
      <c r="E56" s="25"/>
      <c r="F56" s="25"/>
      <c r="G56" s="25"/>
      <c r="H56" s="25"/>
      <c r="I56" s="25"/>
      <c r="J56" s="25"/>
      <c r="K56" s="25"/>
      <c r="L56" s="25"/>
      <c r="M56" s="25"/>
      <c r="N56" s="25"/>
    </row>
    <row r="57" spans="1:14">
      <c r="A57" s="25"/>
      <c r="B57" s="25"/>
      <c r="C57" s="25"/>
      <c r="D57" s="25"/>
      <c r="E57" s="25"/>
      <c r="F57" s="25"/>
      <c r="G57" s="25"/>
      <c r="H57" s="25"/>
      <c r="I57" s="25"/>
      <c r="J57" s="25"/>
      <c r="K57" s="25"/>
      <c r="L57" s="25"/>
      <c r="M57" s="25"/>
      <c r="N57" s="25"/>
    </row>
    <row r="58" spans="1:14">
      <c r="A58" s="25"/>
      <c r="B58" s="25"/>
      <c r="C58" s="25"/>
      <c r="D58" s="25"/>
      <c r="E58" s="25"/>
      <c r="F58" s="25"/>
      <c r="G58" s="25"/>
      <c r="H58" s="25"/>
      <c r="I58" s="25"/>
      <c r="J58" s="25"/>
      <c r="K58" s="25"/>
      <c r="L58" s="25"/>
      <c r="M58" s="25"/>
      <c r="N58" s="25"/>
    </row>
    <row r="59" spans="1:14">
      <c r="A59" s="25"/>
      <c r="B59" s="25"/>
      <c r="C59" s="25"/>
      <c r="D59" s="25"/>
      <c r="E59" s="25"/>
      <c r="F59" s="25"/>
      <c r="G59" s="25"/>
      <c r="H59" s="25"/>
      <c r="I59" s="25"/>
      <c r="J59" s="25"/>
      <c r="K59" s="25"/>
      <c r="L59" s="25"/>
      <c r="M59" s="25"/>
      <c r="N59" s="25"/>
    </row>
    <row r="60" spans="1:14">
      <c r="A60" s="25"/>
      <c r="B60" s="25"/>
      <c r="C60" s="25"/>
      <c r="D60" s="25"/>
      <c r="E60" s="25"/>
      <c r="F60" s="25"/>
      <c r="G60" s="25"/>
      <c r="H60" s="25"/>
      <c r="I60" s="25"/>
      <c r="J60" s="25"/>
      <c r="K60" s="25"/>
      <c r="L60" s="25"/>
      <c r="M60" s="25"/>
      <c r="N60" s="25"/>
    </row>
    <row r="61" spans="1:14">
      <c r="A61" s="25"/>
      <c r="B61" s="25"/>
      <c r="C61" s="25"/>
      <c r="D61" s="25"/>
      <c r="E61" s="25"/>
      <c r="F61" s="25"/>
      <c r="G61" s="25"/>
      <c r="H61" s="25"/>
      <c r="I61" s="25"/>
      <c r="J61" s="25"/>
      <c r="K61" s="25"/>
      <c r="L61" s="25"/>
      <c r="M61" s="25"/>
      <c r="N61" s="25"/>
    </row>
    <row r="62" spans="1:14">
      <c r="A62" s="25"/>
      <c r="B62" s="25"/>
      <c r="C62" s="25"/>
      <c r="D62" s="25"/>
      <c r="E62" s="25"/>
      <c r="F62" s="25"/>
      <c r="G62" s="25"/>
      <c r="H62" s="25"/>
      <c r="I62" s="25"/>
      <c r="J62" s="25"/>
      <c r="K62" s="25"/>
      <c r="L62" s="25"/>
      <c r="M62" s="25"/>
      <c r="N62" s="25"/>
    </row>
    <row r="63" spans="1:14">
      <c r="A63" s="25"/>
      <c r="B63" s="25"/>
      <c r="C63" s="25"/>
      <c r="D63" s="25"/>
      <c r="E63" s="25"/>
      <c r="F63" s="25"/>
      <c r="G63" s="25"/>
      <c r="H63" s="25"/>
      <c r="I63" s="25"/>
      <c r="J63" s="25"/>
      <c r="K63" s="25"/>
      <c r="L63" s="25"/>
      <c r="M63" s="25"/>
      <c r="N63" s="25"/>
    </row>
    <row r="64" spans="1:14">
      <c r="A64" s="25"/>
      <c r="B64" s="25"/>
      <c r="C64" s="25"/>
      <c r="D64" s="25"/>
      <c r="E64" s="25"/>
      <c r="F64" s="25"/>
      <c r="G64" s="25"/>
      <c r="H64" s="25"/>
      <c r="I64" s="25"/>
      <c r="J64" s="25"/>
      <c r="K64" s="25"/>
      <c r="L64" s="25"/>
      <c r="M64" s="25"/>
      <c r="N64" s="25"/>
    </row>
    <row r="65" spans="1:14">
      <c r="A65" s="25"/>
      <c r="B65" s="25"/>
      <c r="C65" s="25"/>
      <c r="D65" s="25"/>
      <c r="E65" s="25"/>
      <c r="F65" s="25"/>
      <c r="G65" s="25"/>
      <c r="H65" s="25"/>
      <c r="I65" s="25"/>
      <c r="J65" s="25"/>
      <c r="K65" s="25"/>
      <c r="L65" s="25"/>
      <c r="M65" s="25"/>
      <c r="N65" s="25"/>
    </row>
    <row r="66" spans="1:14">
      <c r="A66" s="25"/>
      <c r="B66" s="25"/>
      <c r="C66" s="25"/>
      <c r="D66" s="25"/>
      <c r="E66" s="25"/>
      <c r="F66" s="25"/>
      <c r="G66" s="25"/>
      <c r="H66" s="25"/>
      <c r="I66" s="25"/>
      <c r="J66" s="25"/>
      <c r="K66" s="25"/>
      <c r="L66" s="25"/>
      <c r="M66" s="25"/>
      <c r="N66" s="25"/>
    </row>
    <row r="67" spans="1:14">
      <c r="A67" s="25"/>
      <c r="B67" s="25"/>
      <c r="C67" s="25"/>
      <c r="D67" s="25"/>
      <c r="E67" s="25"/>
      <c r="F67" s="25"/>
      <c r="G67" s="25"/>
      <c r="H67" s="25"/>
      <c r="I67" s="25"/>
      <c r="J67" s="25"/>
      <c r="K67" s="25"/>
      <c r="L67" s="25"/>
      <c r="M67" s="25"/>
      <c r="N67" s="25"/>
    </row>
    <row r="68" spans="1:14">
      <c r="A68" s="25"/>
      <c r="B68" s="25"/>
      <c r="C68" s="25"/>
      <c r="D68" s="25"/>
      <c r="E68" s="25"/>
      <c r="F68" s="25"/>
      <c r="G68" s="25"/>
      <c r="H68" s="25"/>
      <c r="I68" s="25"/>
      <c r="J68" s="25"/>
      <c r="K68" s="25"/>
      <c r="L68" s="25"/>
      <c r="M68" s="25"/>
      <c r="N68" s="25"/>
    </row>
    <row r="69" spans="1:14">
      <c r="A69" s="25"/>
      <c r="B69" s="25"/>
      <c r="C69" s="25"/>
      <c r="D69" s="25"/>
      <c r="E69" s="25"/>
      <c r="F69" s="25"/>
      <c r="G69" s="25"/>
      <c r="H69" s="25"/>
      <c r="I69" s="25"/>
      <c r="J69" s="25"/>
      <c r="K69" s="25"/>
      <c r="L69" s="25"/>
      <c r="M69" s="25"/>
      <c r="N69" s="25"/>
    </row>
    <row r="70" spans="1:14">
      <c r="A70" s="25"/>
      <c r="B70" s="25"/>
      <c r="C70" s="25"/>
      <c r="D70" s="25"/>
      <c r="E70" s="25"/>
      <c r="F70" s="25"/>
      <c r="G70" s="25"/>
      <c r="H70" s="25"/>
      <c r="I70" s="25"/>
      <c r="J70" s="25"/>
      <c r="K70" s="25"/>
      <c r="L70" s="25"/>
      <c r="M70" s="25"/>
      <c r="N70" s="25"/>
    </row>
    <row r="71" spans="1:14">
      <c r="A71" s="25"/>
      <c r="B71" s="25"/>
      <c r="C71" s="25"/>
      <c r="D71" s="25"/>
      <c r="E71" s="25"/>
      <c r="F71" s="25"/>
      <c r="G71" s="25"/>
      <c r="H71" s="25"/>
      <c r="I71" s="25"/>
      <c r="J71" s="25"/>
      <c r="K71" s="25"/>
      <c r="L71" s="25"/>
      <c r="M71" s="25"/>
      <c r="N71" s="25"/>
    </row>
    <row r="72" spans="1:14">
      <c r="A72" s="25"/>
      <c r="B72" s="25"/>
      <c r="C72" s="25"/>
      <c r="D72" s="25"/>
      <c r="E72" s="25"/>
      <c r="F72" s="25"/>
      <c r="G72" s="25"/>
      <c r="H72" s="25"/>
      <c r="I72" s="25"/>
      <c r="J72" s="25"/>
      <c r="K72" s="25"/>
      <c r="L72" s="25"/>
      <c r="M72" s="25"/>
      <c r="N72" s="25"/>
    </row>
    <row r="73" spans="1:14">
      <c r="A73" s="25"/>
      <c r="B73" s="25"/>
      <c r="C73" s="25"/>
      <c r="D73" s="25"/>
      <c r="E73" s="25"/>
      <c r="F73" s="25"/>
      <c r="G73" s="25"/>
      <c r="H73" s="25"/>
      <c r="I73" s="25"/>
      <c r="J73" s="25"/>
      <c r="K73" s="25"/>
      <c r="L73" s="25"/>
      <c r="M73" s="25"/>
      <c r="N73" s="25"/>
    </row>
    <row r="74" spans="1:14">
      <c r="A74" s="25"/>
      <c r="B74" s="25"/>
      <c r="C74" s="25"/>
      <c r="D74" s="25"/>
      <c r="E74" s="25"/>
      <c r="F74" s="25"/>
      <c r="G74" s="25"/>
      <c r="H74" s="25"/>
      <c r="I74" s="25"/>
      <c r="J74" s="25"/>
      <c r="K74" s="25"/>
      <c r="L74" s="25"/>
      <c r="M74" s="25"/>
      <c r="N74" s="25"/>
    </row>
    <row r="75" spans="1:14">
      <c r="A75" s="25"/>
      <c r="B75" s="25"/>
      <c r="C75" s="25"/>
      <c r="D75" s="25"/>
      <c r="E75" s="25"/>
      <c r="F75" s="25"/>
      <c r="G75" s="25"/>
      <c r="H75" s="25"/>
      <c r="I75" s="25"/>
      <c r="J75" s="25"/>
      <c r="K75" s="25"/>
      <c r="L75" s="25"/>
      <c r="M75" s="25"/>
      <c r="N75" s="25"/>
    </row>
    <row r="76" spans="1:14">
      <c r="A76" s="25"/>
      <c r="B76" s="25"/>
      <c r="C76" s="25"/>
      <c r="D76" s="25"/>
      <c r="E76" s="25"/>
      <c r="F76" s="25"/>
      <c r="G76" s="25"/>
      <c r="H76" s="25"/>
      <c r="I76" s="25"/>
      <c r="J76" s="25"/>
      <c r="K76" s="25"/>
      <c r="L76" s="25"/>
      <c r="M76" s="25"/>
      <c r="N76" s="25"/>
    </row>
    <row r="77" spans="1:14">
      <c r="A77" s="25"/>
      <c r="B77" s="25"/>
      <c r="C77" s="25"/>
      <c r="D77" s="25"/>
      <c r="E77" s="25"/>
      <c r="F77" s="25"/>
      <c r="G77" s="25"/>
      <c r="H77" s="25"/>
      <c r="I77" s="25"/>
      <c r="J77" s="25"/>
      <c r="K77" s="25"/>
      <c r="L77" s="25"/>
      <c r="M77" s="25"/>
      <c r="N77" s="25"/>
    </row>
    <row r="78" spans="1:14">
      <c r="A78" s="25"/>
      <c r="B78" s="25"/>
      <c r="C78" s="25"/>
      <c r="D78" s="25"/>
      <c r="E78" s="25"/>
      <c r="F78" s="25"/>
      <c r="G78" s="25"/>
      <c r="H78" s="25"/>
      <c r="I78" s="25"/>
      <c r="J78" s="25"/>
      <c r="K78" s="25"/>
      <c r="L78" s="25"/>
      <c r="M78" s="25"/>
      <c r="N78" s="25"/>
    </row>
    <row r="79" spans="1:14">
      <c r="A79" s="25"/>
      <c r="B79" s="25"/>
      <c r="C79" s="25"/>
      <c r="D79" s="25"/>
      <c r="E79" s="25"/>
      <c r="F79" s="25"/>
      <c r="G79" s="25"/>
      <c r="H79" s="25"/>
      <c r="I79" s="25"/>
      <c r="J79" s="25"/>
      <c r="K79" s="25"/>
      <c r="L79" s="25"/>
      <c r="M79" s="25"/>
      <c r="N79" s="25"/>
    </row>
    <row r="80" spans="1:14">
      <c r="A80" s="25"/>
      <c r="B80" s="25"/>
      <c r="C80" s="25"/>
      <c r="D80" s="25"/>
      <c r="E80" s="25"/>
      <c r="F80" s="25"/>
      <c r="G80" s="25"/>
      <c r="H80" s="25"/>
      <c r="I80" s="25"/>
      <c r="J80" s="25"/>
      <c r="K80" s="25"/>
      <c r="L80" s="25"/>
      <c r="M80" s="25"/>
      <c r="N80" s="25"/>
    </row>
    <row r="81" spans="1:14">
      <c r="A81" s="25"/>
      <c r="B81" s="25"/>
      <c r="C81" s="25"/>
      <c r="D81" s="25"/>
      <c r="E81" s="25"/>
      <c r="F81" s="25"/>
      <c r="G81" s="25"/>
      <c r="H81" s="25"/>
      <c r="I81" s="25"/>
      <c r="J81" s="25"/>
      <c r="K81" s="25"/>
      <c r="L81" s="25"/>
      <c r="M81" s="25"/>
      <c r="N81" s="25"/>
    </row>
    <row r="82" spans="1:14">
      <c r="A82" s="25"/>
      <c r="B82" s="25"/>
      <c r="C82" s="25"/>
      <c r="D82" s="25"/>
      <c r="E82" s="25"/>
      <c r="F82" s="25"/>
      <c r="G82" s="25"/>
      <c r="H82" s="25"/>
      <c r="I82" s="25"/>
      <c r="J82" s="25"/>
      <c r="K82" s="25"/>
      <c r="L82" s="25"/>
      <c r="M82" s="25"/>
      <c r="N82" s="25"/>
    </row>
    <row r="83" spans="1:14">
      <c r="A83" s="25"/>
      <c r="B83" s="25"/>
      <c r="C83" s="25"/>
      <c r="D83" s="25"/>
      <c r="E83" s="25"/>
      <c r="F83" s="25"/>
      <c r="G83" s="25"/>
      <c r="H83" s="25"/>
      <c r="I83" s="25"/>
      <c r="J83" s="25"/>
      <c r="K83" s="25"/>
      <c r="L83" s="25"/>
      <c r="M83" s="25"/>
      <c r="N83" s="25"/>
    </row>
    <row r="84" spans="1:14">
      <c r="A84" s="25"/>
      <c r="B84" s="25"/>
      <c r="C84" s="25"/>
      <c r="D84" s="25"/>
      <c r="E84" s="25"/>
      <c r="F84" s="25"/>
      <c r="G84" s="25"/>
      <c r="H84" s="25"/>
      <c r="I84" s="25"/>
      <c r="J84" s="25"/>
      <c r="K84" s="25"/>
      <c r="L84" s="25"/>
      <c r="M84" s="25"/>
      <c r="N84" s="25"/>
    </row>
    <row r="85" spans="1:14">
      <c r="A85" s="25"/>
      <c r="B85" s="25"/>
      <c r="C85" s="25"/>
      <c r="D85" s="25"/>
      <c r="E85" s="25"/>
      <c r="F85" s="25"/>
      <c r="G85" s="25"/>
      <c r="H85" s="25"/>
      <c r="I85" s="25"/>
      <c r="J85" s="25"/>
      <c r="K85" s="25"/>
      <c r="L85" s="25"/>
      <c r="M85" s="25"/>
      <c r="N85" s="25"/>
    </row>
    <row r="86" spans="1:14">
      <c r="A86" s="43"/>
      <c r="B86" s="43"/>
      <c r="C86" s="43"/>
      <c r="D86" s="43"/>
      <c r="E86" s="43"/>
      <c r="F86" s="43"/>
      <c r="G86" s="43"/>
      <c r="H86" s="43"/>
      <c r="I86" s="43"/>
      <c r="J86" s="43"/>
      <c r="K86" s="43"/>
      <c r="L86" s="43"/>
      <c r="M86" s="43"/>
      <c r="N86" s="43"/>
    </row>
    <row r="87" spans="1:14">
      <c r="A87" s="43"/>
      <c r="B87" s="43"/>
      <c r="C87" s="43"/>
      <c r="D87" s="43"/>
      <c r="E87" s="43"/>
      <c r="F87" s="43"/>
      <c r="G87" s="43"/>
      <c r="H87" s="43"/>
      <c r="I87" s="43"/>
      <c r="J87" s="43"/>
      <c r="K87" s="43"/>
      <c r="L87" s="43"/>
      <c r="M87" s="43"/>
      <c r="N87" s="43"/>
    </row>
    <row r="88" spans="1:14">
      <c r="A88" s="43"/>
      <c r="B88" s="43"/>
      <c r="C88" s="43"/>
      <c r="D88" s="43"/>
      <c r="E88" s="43"/>
      <c r="F88" s="43"/>
      <c r="G88" s="43"/>
      <c r="H88" s="43"/>
      <c r="I88" s="43"/>
      <c r="J88" s="43"/>
      <c r="K88" s="43"/>
      <c r="L88" s="43"/>
      <c r="M88" s="43"/>
      <c r="N88" s="43"/>
    </row>
    <row r="89" spans="1:14">
      <c r="A89" s="43"/>
      <c r="B89" s="43"/>
      <c r="C89" s="43"/>
      <c r="D89" s="43"/>
      <c r="E89" s="43"/>
      <c r="F89" s="43"/>
      <c r="G89" s="43"/>
      <c r="H89" s="43"/>
      <c r="I89" s="43"/>
      <c r="J89" s="43"/>
      <c r="K89" s="43"/>
      <c r="L89" s="43"/>
      <c r="M89" s="43"/>
      <c r="N89" s="43"/>
    </row>
    <row r="90" spans="1:14">
      <c r="A90" s="43"/>
      <c r="B90" s="43"/>
      <c r="C90" s="43"/>
      <c r="D90" s="43"/>
      <c r="E90" s="43"/>
      <c r="F90" s="43"/>
      <c r="G90" s="43"/>
      <c r="H90" s="43"/>
      <c r="I90" s="43"/>
      <c r="J90" s="43"/>
      <c r="K90" s="43"/>
      <c r="L90" s="43"/>
      <c r="M90" s="43"/>
      <c r="N90" s="43"/>
    </row>
  </sheetData>
  <mergeCells count="155">
    <mergeCell ref="DA12:DA13"/>
    <mergeCell ref="DA14:DD14"/>
    <mergeCell ref="CV11:CX11"/>
    <mergeCell ref="CV12:CV13"/>
    <mergeCell ref="CV14:CY14"/>
    <mergeCell ref="DA5:DC5"/>
    <mergeCell ref="DA6:DC6"/>
    <mergeCell ref="DA7:DC7"/>
    <mergeCell ref="DA8:DC8"/>
    <mergeCell ref="DA9:DC9"/>
    <mergeCell ref="DA10:DC10"/>
    <mergeCell ref="DA11:DC11"/>
    <mergeCell ref="CV5:CX5"/>
    <mergeCell ref="CV6:CX6"/>
    <mergeCell ref="CV7:CX7"/>
    <mergeCell ref="CV8:CX8"/>
    <mergeCell ref="CV9:CX9"/>
    <mergeCell ref="CV10:CX10"/>
    <mergeCell ref="CQ5:CS5"/>
    <mergeCell ref="CQ6:CS6"/>
    <mergeCell ref="CQ7:CS7"/>
    <mergeCell ref="CQ8:CS8"/>
    <mergeCell ref="CQ9:CS9"/>
    <mergeCell ref="CQ10:CS10"/>
    <mergeCell ref="CQ11:CS11"/>
    <mergeCell ref="CQ12:CQ13"/>
    <mergeCell ref="CQ14:CT14"/>
    <mergeCell ref="CL5:CN5"/>
    <mergeCell ref="CL6:CN6"/>
    <mergeCell ref="CL7:CN7"/>
    <mergeCell ref="CL8:CN8"/>
    <mergeCell ref="CL9:CN9"/>
    <mergeCell ref="CL10:CN10"/>
    <mergeCell ref="CL11:CN11"/>
    <mergeCell ref="CL12:CL13"/>
    <mergeCell ref="CL14:CO14"/>
    <mergeCell ref="CB11:CD11"/>
    <mergeCell ref="CB12:CB13"/>
    <mergeCell ref="CB14:CE14"/>
    <mergeCell ref="CG5:CI5"/>
    <mergeCell ref="CG6:CI6"/>
    <mergeCell ref="CG7:CI7"/>
    <mergeCell ref="CG8:CI8"/>
    <mergeCell ref="CG9:CI9"/>
    <mergeCell ref="CG10:CI10"/>
    <mergeCell ref="CG11:CI11"/>
    <mergeCell ref="CB5:CD5"/>
    <mergeCell ref="CB6:CD6"/>
    <mergeCell ref="CB7:CD7"/>
    <mergeCell ref="CB8:CD8"/>
    <mergeCell ref="CB9:CD9"/>
    <mergeCell ref="CB10:CD10"/>
    <mergeCell ref="CG12:CG13"/>
    <mergeCell ref="CG14:CJ14"/>
    <mergeCell ref="BW5:BY5"/>
    <mergeCell ref="BW6:BY6"/>
    <mergeCell ref="BW7:BY7"/>
    <mergeCell ref="BW8:BY8"/>
    <mergeCell ref="BW9:BY9"/>
    <mergeCell ref="BW10:BY10"/>
    <mergeCell ref="BW11:BY11"/>
    <mergeCell ref="BW12:BW13"/>
    <mergeCell ref="BW14:BZ14"/>
    <mergeCell ref="BM11:BO11"/>
    <mergeCell ref="BM12:BM13"/>
    <mergeCell ref="BM14:BP14"/>
    <mergeCell ref="BR5:BT5"/>
    <mergeCell ref="BR6:BT6"/>
    <mergeCell ref="BR7:BT7"/>
    <mergeCell ref="BR8:BT8"/>
    <mergeCell ref="BR9:BT9"/>
    <mergeCell ref="BR10:BT10"/>
    <mergeCell ref="BR11:BT11"/>
    <mergeCell ref="BM5:BO5"/>
    <mergeCell ref="BM6:BO6"/>
    <mergeCell ref="BM7:BO7"/>
    <mergeCell ref="BM8:BO8"/>
    <mergeCell ref="BM9:BO9"/>
    <mergeCell ref="BM10:BO10"/>
    <mergeCell ref="BR12:BR13"/>
    <mergeCell ref="BR14:BU14"/>
    <mergeCell ref="BH5:BJ5"/>
    <mergeCell ref="BH6:BJ6"/>
    <mergeCell ref="BH7:BJ7"/>
    <mergeCell ref="BH8:BJ8"/>
    <mergeCell ref="BH9:BJ9"/>
    <mergeCell ref="BH10:BJ10"/>
    <mergeCell ref="BH11:BJ11"/>
    <mergeCell ref="BH12:BH13"/>
    <mergeCell ref="BH14:BK14"/>
    <mergeCell ref="BC5:BE5"/>
    <mergeCell ref="BC6:BE6"/>
    <mergeCell ref="BC7:BE7"/>
    <mergeCell ref="BC8:BE8"/>
    <mergeCell ref="BC9:BE9"/>
    <mergeCell ref="BC10:BE10"/>
    <mergeCell ref="BC11:BE11"/>
    <mergeCell ref="BC12:BC13"/>
    <mergeCell ref="BC14:BF14"/>
    <mergeCell ref="AS11:AU11"/>
    <mergeCell ref="AS12:AS13"/>
    <mergeCell ref="AS14:AV14"/>
    <mergeCell ref="AX5:AZ5"/>
    <mergeCell ref="AX6:AZ6"/>
    <mergeCell ref="AX7:AZ7"/>
    <mergeCell ref="AX8:AZ8"/>
    <mergeCell ref="AX9:AZ9"/>
    <mergeCell ref="AX10:AZ10"/>
    <mergeCell ref="AX11:AZ11"/>
    <mergeCell ref="AS5:AU5"/>
    <mergeCell ref="AS6:AU6"/>
    <mergeCell ref="AS7:AU7"/>
    <mergeCell ref="AS8:AU8"/>
    <mergeCell ref="AS9:AU9"/>
    <mergeCell ref="AS10:AU10"/>
    <mergeCell ref="AX12:AX13"/>
    <mergeCell ref="AX14:BA14"/>
    <mergeCell ref="Y12:Y13"/>
    <mergeCell ref="AD12:AD13"/>
    <mergeCell ref="AI12:AI13"/>
    <mergeCell ref="AN12:AN13"/>
    <mergeCell ref="Y14:AB14"/>
    <mergeCell ref="AD14:AG14"/>
    <mergeCell ref="AI14:AL14"/>
    <mergeCell ref="AN14:AQ14"/>
    <mergeCell ref="Y10:AA10"/>
    <mergeCell ref="AD10:AF10"/>
    <mergeCell ref="AI10:AK10"/>
    <mergeCell ref="AN10:AP10"/>
    <mergeCell ref="Y11:AA11"/>
    <mergeCell ref="AD11:AF11"/>
    <mergeCell ref="AI11:AK11"/>
    <mergeCell ref="AN11:AP11"/>
    <mergeCell ref="Y9:AA9"/>
    <mergeCell ref="AD9:AF9"/>
    <mergeCell ref="AI9:AK9"/>
    <mergeCell ref="AN9:AP9"/>
    <mergeCell ref="Y6:AA6"/>
    <mergeCell ref="AD6:AF6"/>
    <mergeCell ref="AI6:AK6"/>
    <mergeCell ref="AN6:AP6"/>
    <mergeCell ref="Y7:AA7"/>
    <mergeCell ref="AD7:AF7"/>
    <mergeCell ref="AI7:AK7"/>
    <mergeCell ref="AN7:AP7"/>
    <mergeCell ref="A2:I2"/>
    <mergeCell ref="A3:N3"/>
    <mergeCell ref="Y5:AA5"/>
    <mergeCell ref="AD5:AF5"/>
    <mergeCell ref="AI5:AK5"/>
    <mergeCell ref="AN5:AP5"/>
    <mergeCell ref="Y8:AA8"/>
    <mergeCell ref="AD8:AF8"/>
    <mergeCell ref="AI8:AK8"/>
    <mergeCell ref="AN8:AP8"/>
  </mergeCells>
  <pageMargins left="0.78740157499999996" right="0.78740157499999996" top="0.984251969" bottom="0.984251969" header="0.49212598499999999" footer="0.49212598499999999"/>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8A0B-7DF9-47EA-94E9-3C3214C0BC09}">
  <sheetPr>
    <tabColor rgb="FFFFFF00"/>
  </sheetPr>
  <dimension ref="A1:AA38"/>
  <sheetViews>
    <sheetView showGridLines="0" zoomScale="80" zoomScaleNormal="80" workbookViewId="0">
      <pane ySplit="3" topLeftCell="A7" activePane="bottomLeft" state="frozen"/>
      <selection pane="bottomLeft" activeCell="B22" sqref="B22"/>
    </sheetView>
  </sheetViews>
  <sheetFormatPr defaultRowHeight="15"/>
  <cols>
    <col min="1" max="1" width="12.5703125" customWidth="1"/>
    <col min="2" max="2" width="75.5703125" customWidth="1"/>
    <col min="3" max="3" width="14.140625" customWidth="1"/>
    <col min="4" max="4" width="67.28515625" bestFit="1" customWidth="1"/>
    <col min="5" max="5" width="24.5703125" style="60" customWidth="1"/>
    <col min="6" max="6" width="52.140625" style="54" customWidth="1"/>
    <col min="7" max="7" width="72.85546875" style="54" bestFit="1" customWidth="1"/>
    <col min="8" max="8" width="24.5703125" style="54" bestFit="1" customWidth="1"/>
    <col min="9" max="9" width="26.140625" style="54" bestFit="1" customWidth="1"/>
    <col min="10" max="12" width="8.7109375" style="54"/>
  </cols>
  <sheetData>
    <row r="1" spans="1:27" ht="4.5" customHeight="1"/>
    <row r="2" spans="1:27" s="50" customFormat="1" ht="34.5" customHeight="1">
      <c r="A2" s="127" t="s">
        <v>206</v>
      </c>
      <c r="B2" s="128"/>
      <c r="C2" s="128"/>
      <c r="D2" s="128"/>
      <c r="E2" s="129"/>
      <c r="F2" s="54"/>
      <c r="G2" s="51"/>
      <c r="H2" s="51"/>
      <c r="I2" s="51"/>
      <c r="J2" s="52">
        <v>44440</v>
      </c>
      <c r="K2" s="51"/>
      <c r="L2" s="51" t="s">
        <v>48</v>
      </c>
      <c r="M2" s="51" t="s">
        <v>49</v>
      </c>
      <c r="N2" s="51" t="s">
        <v>50</v>
      </c>
      <c r="O2" s="51"/>
      <c r="P2" s="53"/>
      <c r="Q2" s="53"/>
      <c r="R2" s="53"/>
      <c r="S2" s="53"/>
      <c r="T2" s="53"/>
      <c r="U2" s="53"/>
      <c r="V2" s="53"/>
      <c r="W2" s="53"/>
      <c r="X2" s="53"/>
      <c r="Y2" s="53"/>
      <c r="Z2" s="51"/>
      <c r="AA2" s="51"/>
    </row>
    <row r="3" spans="1:27" ht="30" customHeight="1">
      <c r="A3" s="59" t="s">
        <v>203</v>
      </c>
      <c r="B3" s="59" t="s">
        <v>204</v>
      </c>
      <c r="C3" s="59" t="s">
        <v>205</v>
      </c>
      <c r="D3" s="59" t="s">
        <v>58</v>
      </c>
      <c r="E3" s="59" t="s">
        <v>59</v>
      </c>
    </row>
    <row r="4" spans="1:27">
      <c r="A4" s="57" t="s">
        <v>73</v>
      </c>
      <c r="B4" s="58" t="s">
        <v>61</v>
      </c>
      <c r="C4" s="57" t="s">
        <v>89</v>
      </c>
      <c r="D4" s="57" t="s">
        <v>88</v>
      </c>
      <c r="E4" s="61" t="s">
        <v>215</v>
      </c>
      <c r="F4" s="54" t="s">
        <v>156</v>
      </c>
      <c r="G4" s="54" t="s">
        <v>168</v>
      </c>
      <c r="H4" s="54" t="s">
        <v>208</v>
      </c>
      <c r="I4" s="54" t="s">
        <v>55</v>
      </c>
      <c r="J4" s="54" t="s">
        <v>53</v>
      </c>
    </row>
    <row r="5" spans="1:27">
      <c r="A5" s="57" t="s">
        <v>73</v>
      </c>
      <c r="B5" s="58" t="s">
        <v>61</v>
      </c>
      <c r="C5" s="57" t="s">
        <v>91</v>
      </c>
      <c r="D5" s="57" t="s">
        <v>90</v>
      </c>
      <c r="E5" s="61" t="s">
        <v>216</v>
      </c>
      <c r="F5" s="54" t="s">
        <v>160</v>
      </c>
      <c r="G5" s="54" t="s">
        <v>169</v>
      </c>
      <c r="H5" s="54" t="s">
        <v>209</v>
      </c>
      <c r="I5" s="54" t="s">
        <v>54</v>
      </c>
    </row>
    <row r="6" spans="1:27">
      <c r="A6" s="57" t="s">
        <v>73</v>
      </c>
      <c r="B6" s="58" t="s">
        <v>61</v>
      </c>
      <c r="C6" s="57" t="s">
        <v>93</v>
      </c>
      <c r="D6" s="57" t="s">
        <v>92</v>
      </c>
      <c r="E6" s="61" t="s">
        <v>215</v>
      </c>
      <c r="F6" s="54" t="s">
        <v>161</v>
      </c>
      <c r="G6" s="54" t="s">
        <v>170</v>
      </c>
      <c r="H6" s="54" t="s">
        <v>210</v>
      </c>
    </row>
    <row r="7" spans="1:27">
      <c r="A7" s="57" t="s">
        <v>73</v>
      </c>
      <c r="B7" s="58" t="s">
        <v>61</v>
      </c>
      <c r="C7" s="57" t="s">
        <v>95</v>
      </c>
      <c r="D7" s="57" t="s">
        <v>94</v>
      </c>
      <c r="E7" s="61" t="s">
        <v>229</v>
      </c>
      <c r="F7" s="54" t="s">
        <v>162</v>
      </c>
      <c r="G7" s="54" t="s">
        <v>171</v>
      </c>
      <c r="H7" s="54" t="s">
        <v>211</v>
      </c>
    </row>
    <row r="8" spans="1:27">
      <c r="A8" s="57" t="s">
        <v>73</v>
      </c>
      <c r="B8" s="58" t="s">
        <v>61</v>
      </c>
      <c r="C8" s="57" t="s">
        <v>97</v>
      </c>
      <c r="D8" s="57" t="s">
        <v>96</v>
      </c>
      <c r="E8" s="61" t="s">
        <v>215</v>
      </c>
      <c r="F8" s="54" t="s">
        <v>163</v>
      </c>
      <c r="G8" s="54" t="s">
        <v>172</v>
      </c>
      <c r="H8" s="54" t="s">
        <v>212</v>
      </c>
    </row>
    <row r="9" spans="1:27" ht="30">
      <c r="A9" s="55" t="s">
        <v>74</v>
      </c>
      <c r="B9" s="56" t="s">
        <v>66</v>
      </c>
      <c r="C9" s="55" t="s">
        <v>113</v>
      </c>
      <c r="D9" s="55" t="s">
        <v>112</v>
      </c>
      <c r="E9" s="62" t="s">
        <v>216</v>
      </c>
      <c r="F9" s="54" t="s">
        <v>164</v>
      </c>
      <c r="G9" s="54" t="s">
        <v>173</v>
      </c>
      <c r="H9" s="54" t="s">
        <v>213</v>
      </c>
    </row>
    <row r="10" spans="1:27" ht="30">
      <c r="A10" s="55" t="s">
        <v>74</v>
      </c>
      <c r="B10" s="56" t="s">
        <v>66</v>
      </c>
      <c r="C10" s="55" t="s">
        <v>115</v>
      </c>
      <c r="D10" s="55" t="s">
        <v>114</v>
      </c>
      <c r="E10" s="62" t="s">
        <v>217</v>
      </c>
      <c r="F10" s="54" t="s">
        <v>165</v>
      </c>
      <c r="G10" s="54" t="s">
        <v>174</v>
      </c>
    </row>
    <row r="11" spans="1:27" ht="30">
      <c r="A11" s="55" t="s">
        <v>74</v>
      </c>
      <c r="B11" s="56" t="s">
        <v>66</v>
      </c>
      <c r="C11" s="55" t="s">
        <v>117</v>
      </c>
      <c r="D11" s="55" t="s">
        <v>116</v>
      </c>
      <c r="E11" s="62" t="s">
        <v>217</v>
      </c>
      <c r="F11" s="54" t="s">
        <v>166</v>
      </c>
      <c r="G11" s="54" t="s">
        <v>175</v>
      </c>
    </row>
    <row r="12" spans="1:27" ht="30">
      <c r="A12" s="55" t="s">
        <v>74</v>
      </c>
      <c r="B12" s="56" t="s">
        <v>66</v>
      </c>
      <c r="C12" s="55" t="s">
        <v>119</v>
      </c>
      <c r="D12" s="55" t="s">
        <v>118</v>
      </c>
      <c r="E12" s="62" t="s">
        <v>216</v>
      </c>
      <c r="F12" s="54" t="s">
        <v>167</v>
      </c>
      <c r="G12" s="54" t="s">
        <v>176</v>
      </c>
    </row>
    <row r="13" spans="1:27" ht="30">
      <c r="A13" s="55" t="s">
        <v>74</v>
      </c>
      <c r="B13" s="56" t="s">
        <v>66</v>
      </c>
      <c r="C13" s="55" t="s">
        <v>121</v>
      </c>
      <c r="D13" s="55" t="s">
        <v>120</v>
      </c>
      <c r="E13" s="62" t="s">
        <v>217</v>
      </c>
      <c r="F13" s="54" t="s">
        <v>157</v>
      </c>
      <c r="G13" s="54" t="s">
        <v>177</v>
      </c>
    </row>
    <row r="14" spans="1:27">
      <c r="A14" s="57" t="s">
        <v>75</v>
      </c>
      <c r="B14" s="58" t="s">
        <v>68</v>
      </c>
      <c r="C14" s="57" t="s">
        <v>123</v>
      </c>
      <c r="D14" s="57" t="s">
        <v>122</v>
      </c>
      <c r="E14" s="61" t="s">
        <v>218</v>
      </c>
      <c r="F14" s="54" t="s">
        <v>158</v>
      </c>
      <c r="G14" s="54" t="s">
        <v>178</v>
      </c>
    </row>
    <row r="15" spans="1:27">
      <c r="A15" s="57" t="s">
        <v>75</v>
      </c>
      <c r="B15" s="58" t="s">
        <v>68</v>
      </c>
      <c r="C15" s="57" t="s">
        <v>125</v>
      </c>
      <c r="D15" s="57" t="s">
        <v>124</v>
      </c>
      <c r="E15" s="61" t="s">
        <v>218</v>
      </c>
      <c r="F15" s="54" t="s">
        <v>159</v>
      </c>
      <c r="G15" s="54" t="s">
        <v>179</v>
      </c>
    </row>
    <row r="16" spans="1:27">
      <c r="A16" s="57" t="s">
        <v>75</v>
      </c>
      <c r="B16" s="58" t="s">
        <v>68</v>
      </c>
      <c r="C16" s="57" t="s">
        <v>127</v>
      </c>
      <c r="D16" s="57" t="s">
        <v>126</v>
      </c>
      <c r="E16" s="61" t="s">
        <v>218</v>
      </c>
      <c r="G16" s="54" t="s">
        <v>180</v>
      </c>
    </row>
    <row r="17" spans="1:7">
      <c r="A17" s="55" t="s">
        <v>76</v>
      </c>
      <c r="B17" s="56" t="s">
        <v>67</v>
      </c>
      <c r="C17" s="55" t="s">
        <v>129</v>
      </c>
      <c r="D17" s="55" t="s">
        <v>128</v>
      </c>
      <c r="E17" s="62" t="s">
        <v>219</v>
      </c>
      <c r="G17" s="54" t="s">
        <v>181</v>
      </c>
    </row>
    <row r="18" spans="1:7">
      <c r="A18" s="55" t="s">
        <v>76</v>
      </c>
      <c r="B18" s="56" t="s">
        <v>67</v>
      </c>
      <c r="C18" s="55" t="s">
        <v>131</v>
      </c>
      <c r="D18" s="55" t="s">
        <v>130</v>
      </c>
      <c r="E18" s="62" t="s">
        <v>219</v>
      </c>
      <c r="G18" s="54" t="s">
        <v>182</v>
      </c>
    </row>
    <row r="19" spans="1:7">
      <c r="A19" s="55" t="s">
        <v>76</v>
      </c>
      <c r="B19" s="56" t="s">
        <v>67</v>
      </c>
      <c r="C19" s="55" t="s">
        <v>133</v>
      </c>
      <c r="D19" s="55" t="s">
        <v>132</v>
      </c>
      <c r="E19" s="62" t="s">
        <v>219</v>
      </c>
      <c r="G19" s="54" t="s">
        <v>183</v>
      </c>
    </row>
    <row r="20" spans="1:7">
      <c r="A20" s="57" t="s">
        <v>77</v>
      </c>
      <c r="B20" s="58" t="s">
        <v>62</v>
      </c>
      <c r="C20" s="57" t="s">
        <v>135</v>
      </c>
      <c r="D20" s="57" t="s">
        <v>134</v>
      </c>
      <c r="E20" s="61" t="s">
        <v>220</v>
      </c>
      <c r="G20" s="54" t="s">
        <v>184</v>
      </c>
    </row>
    <row r="21" spans="1:7">
      <c r="A21" s="57" t="s">
        <v>77</v>
      </c>
      <c r="B21" s="58" t="s">
        <v>62</v>
      </c>
      <c r="C21" s="57" t="s">
        <v>137</v>
      </c>
      <c r="D21" s="57" t="s">
        <v>136</v>
      </c>
      <c r="E21" s="61" t="s">
        <v>221</v>
      </c>
      <c r="G21" s="54" t="s">
        <v>185</v>
      </c>
    </row>
    <row r="22" spans="1:7">
      <c r="A22" s="57" t="s">
        <v>77</v>
      </c>
      <c r="B22" s="58" t="s">
        <v>62</v>
      </c>
      <c r="C22" s="57" t="s">
        <v>139</v>
      </c>
      <c r="D22" s="57" t="s">
        <v>138</v>
      </c>
      <c r="E22" s="61" t="s">
        <v>220</v>
      </c>
      <c r="G22" s="54" t="s">
        <v>186</v>
      </c>
    </row>
    <row r="23" spans="1:7">
      <c r="A23" s="57" t="s">
        <v>77</v>
      </c>
      <c r="B23" s="58" t="s">
        <v>62</v>
      </c>
      <c r="C23" s="57" t="s">
        <v>141</v>
      </c>
      <c r="D23" s="57" t="s">
        <v>140</v>
      </c>
      <c r="E23" s="61" t="s">
        <v>222</v>
      </c>
      <c r="G23" s="54" t="s">
        <v>187</v>
      </c>
    </row>
    <row r="24" spans="1:7">
      <c r="A24" s="55" t="s">
        <v>78</v>
      </c>
      <c r="B24" s="56" t="s">
        <v>63</v>
      </c>
      <c r="C24" s="55" t="s">
        <v>143</v>
      </c>
      <c r="D24" s="55" t="s">
        <v>142</v>
      </c>
      <c r="E24" s="62" t="s">
        <v>223</v>
      </c>
      <c r="G24" s="54" t="s">
        <v>188</v>
      </c>
    </row>
    <row r="25" spans="1:7">
      <c r="A25" s="55" t="s">
        <v>78</v>
      </c>
      <c r="B25" s="56" t="s">
        <v>63</v>
      </c>
      <c r="C25" s="55" t="s">
        <v>145</v>
      </c>
      <c r="D25" s="55" t="s">
        <v>144</v>
      </c>
      <c r="E25" s="62" t="s">
        <v>223</v>
      </c>
      <c r="G25" s="54" t="s">
        <v>189</v>
      </c>
    </row>
    <row r="26" spans="1:7">
      <c r="A26" s="55" t="s">
        <v>78</v>
      </c>
      <c r="B26" s="56" t="s">
        <v>63</v>
      </c>
      <c r="C26" s="55" t="s">
        <v>147</v>
      </c>
      <c r="D26" s="55" t="s">
        <v>146</v>
      </c>
      <c r="E26" s="62" t="s">
        <v>223</v>
      </c>
      <c r="G26" s="54" t="s">
        <v>190</v>
      </c>
    </row>
    <row r="27" spans="1:7" ht="45">
      <c r="A27" s="57" t="s">
        <v>79</v>
      </c>
      <c r="B27" s="58" t="s">
        <v>72</v>
      </c>
      <c r="C27" s="57" t="s">
        <v>149</v>
      </c>
      <c r="D27" s="57" t="s">
        <v>148</v>
      </c>
      <c r="E27" s="61" t="s">
        <v>224</v>
      </c>
      <c r="G27" s="54" t="s">
        <v>191</v>
      </c>
    </row>
    <row r="28" spans="1:7" ht="45">
      <c r="A28" s="57" t="s">
        <v>79</v>
      </c>
      <c r="B28" s="58" t="s">
        <v>72</v>
      </c>
      <c r="C28" s="57" t="s">
        <v>85</v>
      </c>
      <c r="D28" s="57" t="s">
        <v>86</v>
      </c>
      <c r="E28" s="61" t="s">
        <v>225</v>
      </c>
      <c r="G28" s="54" t="s">
        <v>192</v>
      </c>
    </row>
    <row r="29" spans="1:7" ht="60">
      <c r="A29" s="55" t="s">
        <v>80</v>
      </c>
      <c r="B29" s="56" t="s">
        <v>70</v>
      </c>
      <c r="C29" s="55" t="s">
        <v>151</v>
      </c>
      <c r="D29" s="55" t="s">
        <v>150</v>
      </c>
      <c r="E29" s="62" t="s">
        <v>224</v>
      </c>
      <c r="G29" s="54" t="s">
        <v>193</v>
      </c>
    </row>
    <row r="30" spans="1:7" ht="30">
      <c r="A30" s="57" t="s">
        <v>81</v>
      </c>
      <c r="B30" s="58" t="s">
        <v>64</v>
      </c>
      <c r="C30" s="57" t="s">
        <v>153</v>
      </c>
      <c r="D30" s="57" t="s">
        <v>152</v>
      </c>
      <c r="E30" s="61" t="s">
        <v>226</v>
      </c>
      <c r="G30" s="54" t="s">
        <v>194</v>
      </c>
    </row>
    <row r="31" spans="1:7" ht="30">
      <c r="A31" s="57" t="s">
        <v>81</v>
      </c>
      <c r="B31" s="58" t="s">
        <v>64</v>
      </c>
      <c r="C31" s="57" t="s">
        <v>155</v>
      </c>
      <c r="D31" s="57" t="s">
        <v>154</v>
      </c>
      <c r="E31" s="61" t="s">
        <v>226</v>
      </c>
      <c r="G31" s="54" t="s">
        <v>195</v>
      </c>
    </row>
    <row r="32" spans="1:7">
      <c r="A32" s="55" t="s">
        <v>82</v>
      </c>
      <c r="B32" s="56" t="s">
        <v>69</v>
      </c>
      <c r="C32" s="55" t="s">
        <v>99</v>
      </c>
      <c r="D32" s="55" t="s">
        <v>98</v>
      </c>
      <c r="E32" s="62" t="s">
        <v>227</v>
      </c>
      <c r="G32" s="54" t="s">
        <v>196</v>
      </c>
    </row>
    <row r="33" spans="1:7">
      <c r="A33" s="55" t="s">
        <v>82</v>
      </c>
      <c r="B33" s="56" t="s">
        <v>69</v>
      </c>
      <c r="C33" s="55" t="s">
        <v>101</v>
      </c>
      <c r="D33" s="55" t="s">
        <v>100</v>
      </c>
      <c r="E33" s="62" t="s">
        <v>227</v>
      </c>
      <c r="G33" s="54" t="s">
        <v>197</v>
      </c>
    </row>
    <row r="34" spans="1:7">
      <c r="A34" s="55" t="s">
        <v>82</v>
      </c>
      <c r="B34" s="56" t="s">
        <v>69</v>
      </c>
      <c r="C34" s="55" t="s">
        <v>103</v>
      </c>
      <c r="D34" s="55" t="s">
        <v>102</v>
      </c>
      <c r="E34" s="62" t="s">
        <v>227</v>
      </c>
      <c r="G34" s="54" t="s">
        <v>198</v>
      </c>
    </row>
    <row r="35" spans="1:7" ht="30">
      <c r="A35" s="57" t="s">
        <v>83</v>
      </c>
      <c r="B35" s="58" t="s">
        <v>65</v>
      </c>
      <c r="C35" s="57" t="s">
        <v>105</v>
      </c>
      <c r="D35" s="57" t="s">
        <v>104</v>
      </c>
      <c r="E35" s="61" t="s">
        <v>228</v>
      </c>
      <c r="G35" s="54" t="s">
        <v>199</v>
      </c>
    </row>
    <row r="36" spans="1:7" ht="30">
      <c r="A36" s="57" t="s">
        <v>83</v>
      </c>
      <c r="B36" s="58" t="s">
        <v>65</v>
      </c>
      <c r="C36" s="57" t="s">
        <v>107</v>
      </c>
      <c r="D36" s="57" t="s">
        <v>106</v>
      </c>
      <c r="E36" s="61" t="s">
        <v>228</v>
      </c>
      <c r="G36" s="54" t="s">
        <v>200</v>
      </c>
    </row>
    <row r="37" spans="1:7" ht="30">
      <c r="A37" s="57" t="s">
        <v>83</v>
      </c>
      <c r="B37" s="58" t="s">
        <v>65</v>
      </c>
      <c r="C37" s="57" t="s">
        <v>109</v>
      </c>
      <c r="D37" s="57" t="s">
        <v>108</v>
      </c>
      <c r="E37" s="61" t="s">
        <v>228</v>
      </c>
      <c r="G37" s="54" t="s">
        <v>201</v>
      </c>
    </row>
    <row r="38" spans="1:7" ht="30">
      <c r="A38" s="55" t="s">
        <v>84</v>
      </c>
      <c r="B38" s="56" t="s">
        <v>71</v>
      </c>
      <c r="C38" s="55" t="s">
        <v>111</v>
      </c>
      <c r="D38" s="55" t="s">
        <v>110</v>
      </c>
      <c r="E38" s="62" t="s">
        <v>215</v>
      </c>
      <c r="G38" s="54" t="s">
        <v>202</v>
      </c>
    </row>
  </sheetData>
  <autoFilter ref="A3:E38" xr:uid="{249C8A0B-7DF9-47EA-94E9-3C3214C0BC09}"/>
  <mergeCells count="1">
    <mergeCell ref="A2:E2"/>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60D9E-B4F6-4E5D-B731-A73384FBF2FB}">
  <dimension ref="A1:Q823"/>
  <sheetViews>
    <sheetView showGridLines="0" showZeros="0" tabSelected="1" zoomScaleNormal="100" workbookViewId="0">
      <selection activeCell="A20" sqref="A20"/>
    </sheetView>
  </sheetViews>
  <sheetFormatPr defaultColWidth="14.42578125" defaultRowHeight="15" customHeight="1"/>
  <cols>
    <col min="1" max="1" width="43.42578125" style="73" customWidth="1"/>
    <col min="2" max="2" width="38.7109375" style="76" customWidth="1"/>
    <col min="3" max="3" width="42.42578125" style="69" customWidth="1"/>
    <col min="4" max="4" width="53.140625" style="69" customWidth="1"/>
    <col min="5" max="5" width="35.7109375" style="69" customWidth="1"/>
    <col min="6" max="7" width="28.85546875" style="69" customWidth="1"/>
    <col min="8" max="8" width="19.42578125" style="69" customWidth="1"/>
    <col min="9" max="9" width="15.7109375" style="69" customWidth="1"/>
    <col min="10" max="10" width="24" style="69" customWidth="1"/>
    <col min="11" max="11" width="14.28515625" style="69" customWidth="1"/>
    <col min="12" max="12" width="17" style="69" customWidth="1"/>
    <col min="13" max="17" width="13.7109375" style="69" customWidth="1"/>
    <col min="18" max="16384" width="14.42578125" style="69"/>
  </cols>
  <sheetData>
    <row r="1" spans="1:17" s="66" customFormat="1">
      <c r="A1" s="63"/>
      <c r="B1" s="65"/>
      <c r="C1" s="64"/>
      <c r="D1" s="64"/>
      <c r="E1" s="64"/>
      <c r="F1" s="64"/>
      <c r="G1" s="64"/>
      <c r="H1" s="65"/>
      <c r="I1" s="64"/>
      <c r="J1" s="64"/>
      <c r="K1" s="64"/>
      <c r="L1" s="64"/>
      <c r="M1" s="64"/>
      <c r="N1" s="64"/>
      <c r="O1" s="64"/>
      <c r="P1" s="64"/>
      <c r="Q1" s="64"/>
    </row>
    <row r="2" spans="1:17" s="66" customFormat="1" ht="246.6" customHeight="1">
      <c r="A2" s="63"/>
      <c r="B2" s="74"/>
      <c r="C2" s="74"/>
      <c r="D2" s="64"/>
      <c r="E2" s="64"/>
      <c r="F2" s="64"/>
      <c r="G2" s="64"/>
      <c r="H2" s="65"/>
      <c r="I2" s="67"/>
      <c r="J2" s="64"/>
      <c r="K2" s="64"/>
      <c r="L2" s="64"/>
      <c r="M2" s="64"/>
      <c r="N2" s="130"/>
      <c r="O2" s="130"/>
      <c r="P2" s="130"/>
      <c r="Q2" s="130"/>
    </row>
    <row r="3" spans="1:17" s="66" customFormat="1">
      <c r="A3" s="63"/>
      <c r="B3" s="91"/>
      <c r="C3" s="63"/>
      <c r="D3" s="63"/>
      <c r="E3" s="63"/>
      <c r="F3" s="64"/>
      <c r="G3" s="64"/>
      <c r="H3" s="65"/>
      <c r="I3" s="67"/>
      <c r="J3" s="64"/>
      <c r="K3" s="64"/>
      <c r="L3" s="64"/>
      <c r="M3" s="64"/>
      <c r="N3" s="130"/>
      <c r="O3" s="130"/>
      <c r="P3" s="130"/>
      <c r="Q3" s="130"/>
    </row>
    <row r="4" spans="1:17" s="66" customFormat="1" ht="12" customHeight="1">
      <c r="A4" s="63"/>
      <c r="B4" s="65"/>
      <c r="C4" s="64"/>
      <c r="D4" s="64"/>
      <c r="E4" s="64"/>
      <c r="F4" s="64"/>
      <c r="G4" s="64"/>
      <c r="H4" s="65"/>
      <c r="I4" s="64"/>
      <c r="J4" s="64"/>
      <c r="K4" s="64"/>
      <c r="L4" s="64"/>
      <c r="M4" s="64"/>
      <c r="N4" s="64"/>
      <c r="O4" s="64"/>
      <c r="P4" s="64"/>
      <c r="Q4" s="64"/>
    </row>
    <row r="5" spans="1:17" ht="15.75" customHeight="1">
      <c r="A5" s="70"/>
      <c r="B5" s="72"/>
      <c r="C5" s="71"/>
      <c r="D5" s="71"/>
      <c r="E5" s="71"/>
      <c r="F5" s="71"/>
      <c r="G5" s="71"/>
      <c r="H5" s="72"/>
      <c r="I5" s="71"/>
      <c r="J5" s="71"/>
      <c r="K5" s="71"/>
      <c r="L5" s="71"/>
      <c r="M5" s="71"/>
      <c r="N5" s="71"/>
      <c r="O5" s="71"/>
      <c r="P5" s="71"/>
      <c r="Q5" s="71"/>
    </row>
    <row r="6" spans="1:17" ht="15.75" customHeight="1">
      <c r="A6" s="70"/>
      <c r="B6" s="72"/>
      <c r="C6" s="71"/>
      <c r="D6" s="71"/>
      <c r="E6" s="71"/>
      <c r="F6" s="71"/>
      <c r="G6" s="71"/>
      <c r="H6" s="72"/>
      <c r="I6" s="71"/>
      <c r="J6" s="71"/>
      <c r="K6" s="71"/>
      <c r="L6" s="71"/>
      <c r="M6" s="71"/>
      <c r="N6" s="71"/>
      <c r="O6" s="71"/>
      <c r="P6" s="71"/>
      <c r="Q6" s="71"/>
    </row>
    <row r="7" spans="1:17" ht="15.75" customHeight="1">
      <c r="A7" s="70"/>
      <c r="B7" s="72"/>
      <c r="C7" s="71"/>
      <c r="D7" s="71"/>
      <c r="E7" s="71"/>
      <c r="F7" s="71"/>
      <c r="G7" s="71"/>
      <c r="H7" s="72"/>
      <c r="I7" s="71"/>
      <c r="J7" s="71"/>
      <c r="K7" s="71"/>
      <c r="L7" s="71"/>
      <c r="M7" s="71"/>
      <c r="N7" s="71"/>
      <c r="O7" s="71"/>
      <c r="P7" s="71"/>
      <c r="Q7" s="71"/>
    </row>
    <row r="8" spans="1:17" ht="15.75" customHeight="1">
      <c r="A8" s="70"/>
      <c r="B8" s="72"/>
      <c r="C8" s="71"/>
      <c r="D8" s="71"/>
      <c r="E8" s="71"/>
      <c r="F8" s="71"/>
      <c r="G8" s="71"/>
      <c r="H8" s="72"/>
      <c r="I8" s="71"/>
      <c r="J8" s="71"/>
      <c r="K8" s="71"/>
      <c r="L8" s="71"/>
      <c r="M8" s="71"/>
      <c r="N8" s="71"/>
      <c r="O8" s="71"/>
      <c r="P8" s="71"/>
      <c r="Q8" s="71"/>
    </row>
    <row r="9" spans="1:17" ht="15.75" customHeight="1">
      <c r="A9" s="70"/>
      <c r="B9" s="72"/>
      <c r="C9" s="71"/>
      <c r="D9" s="71"/>
      <c r="E9" s="71"/>
      <c r="F9" s="71"/>
      <c r="G9" s="71"/>
      <c r="H9" s="72"/>
      <c r="I9" s="71"/>
      <c r="J9" s="71"/>
      <c r="K9" s="71"/>
      <c r="L9" s="71"/>
      <c r="M9" s="71"/>
      <c r="N9" s="71"/>
      <c r="O9" s="71"/>
      <c r="P9" s="71"/>
      <c r="Q9" s="71"/>
    </row>
    <row r="10" spans="1:17" ht="15.75" customHeight="1">
      <c r="A10" s="70"/>
      <c r="B10" s="72"/>
      <c r="C10" s="71"/>
      <c r="D10" s="71"/>
      <c r="E10" s="71"/>
      <c r="F10" s="71"/>
      <c r="G10" s="71"/>
      <c r="H10" s="72"/>
      <c r="I10" s="71"/>
      <c r="J10" s="71"/>
      <c r="K10" s="71"/>
      <c r="L10" s="71"/>
      <c r="M10" s="71"/>
      <c r="N10" s="71"/>
      <c r="O10" s="71"/>
      <c r="P10" s="71"/>
      <c r="Q10" s="71"/>
    </row>
    <row r="11" spans="1:17" ht="15.75" customHeight="1">
      <c r="A11" s="70"/>
      <c r="B11" s="72"/>
      <c r="C11" s="71"/>
      <c r="D11" s="71"/>
      <c r="E11" s="71"/>
      <c r="F11" s="71"/>
      <c r="G11" s="71"/>
      <c r="H11" s="72"/>
      <c r="I11" s="71"/>
      <c r="J11" s="71"/>
      <c r="K11" s="71"/>
      <c r="L11" s="71"/>
      <c r="M11" s="71"/>
      <c r="N11" s="71"/>
      <c r="O11" s="71"/>
      <c r="P11" s="71"/>
      <c r="Q11" s="71"/>
    </row>
    <row r="12" spans="1:17" ht="15.75" customHeight="1">
      <c r="A12" s="70"/>
      <c r="B12" s="72"/>
      <c r="C12" s="71"/>
      <c r="D12" s="71"/>
      <c r="E12" s="71"/>
      <c r="F12" s="71"/>
      <c r="G12" s="71"/>
      <c r="H12" s="72"/>
      <c r="I12" s="71"/>
      <c r="J12" s="71"/>
      <c r="K12" s="71"/>
      <c r="L12" s="71"/>
      <c r="M12" s="71"/>
      <c r="N12" s="71"/>
      <c r="O12" s="71"/>
      <c r="P12" s="71"/>
      <c r="Q12" s="71"/>
    </row>
    <row r="13" spans="1:17" ht="15.75" customHeight="1">
      <c r="A13" s="70"/>
      <c r="B13" s="72"/>
      <c r="C13" s="71"/>
      <c r="D13" s="71"/>
      <c r="E13" s="71"/>
      <c r="F13" s="71"/>
      <c r="G13" s="71"/>
      <c r="H13" s="72"/>
      <c r="I13" s="71"/>
      <c r="J13" s="71"/>
      <c r="K13" s="71"/>
      <c r="L13" s="71"/>
      <c r="M13" s="71"/>
      <c r="N13" s="71"/>
      <c r="O13" s="71"/>
      <c r="P13" s="71"/>
      <c r="Q13" s="71"/>
    </row>
    <row r="14" spans="1:17" ht="15.75" customHeight="1">
      <c r="A14" s="70"/>
      <c r="B14" s="72"/>
      <c r="C14" s="71"/>
      <c r="D14" s="71"/>
      <c r="E14" s="71"/>
      <c r="F14" s="71"/>
      <c r="G14" s="71"/>
      <c r="H14" s="72"/>
      <c r="I14" s="71"/>
      <c r="J14" s="71"/>
      <c r="K14" s="71"/>
      <c r="L14" s="71"/>
      <c r="M14" s="71"/>
      <c r="N14" s="71"/>
      <c r="O14" s="71"/>
      <c r="P14" s="71"/>
      <c r="Q14" s="71"/>
    </row>
    <row r="15" spans="1:17" ht="15.75" customHeight="1">
      <c r="A15" s="70"/>
      <c r="B15" s="72"/>
      <c r="C15" s="71"/>
      <c r="D15" s="71"/>
      <c r="E15" s="71"/>
      <c r="F15" s="71"/>
      <c r="G15" s="71"/>
      <c r="H15" s="72"/>
      <c r="I15" s="71"/>
      <c r="J15" s="71"/>
      <c r="K15" s="71"/>
      <c r="L15" s="71"/>
      <c r="M15" s="71"/>
      <c r="N15" s="71"/>
      <c r="O15" s="71"/>
      <c r="P15" s="71"/>
      <c r="Q15" s="71"/>
    </row>
    <row r="16" spans="1:17" ht="15.75" customHeight="1">
      <c r="A16" s="70"/>
      <c r="B16" s="72"/>
      <c r="C16" s="71"/>
      <c r="D16" s="71"/>
      <c r="E16" s="71"/>
      <c r="F16" s="71"/>
      <c r="G16" s="71"/>
      <c r="H16" s="72"/>
      <c r="I16" s="71"/>
      <c r="J16" s="71"/>
      <c r="K16" s="71"/>
      <c r="L16" s="71"/>
      <c r="M16" s="71"/>
      <c r="N16" s="71"/>
      <c r="O16" s="71"/>
      <c r="P16" s="71"/>
      <c r="Q16" s="71"/>
    </row>
    <row r="17" spans="1:17" ht="15.75" customHeight="1">
      <c r="A17" s="70"/>
      <c r="B17" s="72"/>
      <c r="C17" s="71"/>
      <c r="D17" s="71"/>
      <c r="E17" s="71"/>
      <c r="F17" s="71"/>
      <c r="G17" s="71"/>
      <c r="H17" s="72"/>
      <c r="I17" s="71"/>
      <c r="J17" s="71"/>
      <c r="K17" s="71"/>
      <c r="L17" s="71"/>
      <c r="M17" s="71"/>
      <c r="N17" s="71"/>
      <c r="O17" s="71"/>
      <c r="P17" s="71"/>
      <c r="Q17" s="71"/>
    </row>
    <row r="18" spans="1:17" ht="15.75" customHeight="1">
      <c r="A18" s="70"/>
      <c r="B18" s="72"/>
      <c r="C18" s="71"/>
      <c r="D18" s="71"/>
      <c r="E18" s="71"/>
      <c r="F18" s="71"/>
      <c r="G18" s="71"/>
      <c r="H18" s="72"/>
      <c r="I18" s="71"/>
      <c r="J18" s="71"/>
      <c r="K18" s="71"/>
      <c r="L18" s="71"/>
      <c r="M18" s="71"/>
      <c r="N18" s="71"/>
      <c r="O18" s="71"/>
      <c r="P18" s="71"/>
      <c r="Q18" s="71"/>
    </row>
    <row r="19" spans="1:17" ht="15.75" customHeight="1">
      <c r="A19" s="70"/>
      <c r="B19" s="72"/>
      <c r="C19" s="71"/>
      <c r="D19" s="71"/>
      <c r="E19" s="71"/>
      <c r="F19" s="71"/>
      <c r="G19" s="71"/>
      <c r="H19" s="72"/>
      <c r="I19" s="71"/>
      <c r="J19" s="71"/>
      <c r="K19" s="71"/>
      <c r="L19" s="71"/>
      <c r="M19" s="71"/>
      <c r="N19" s="71"/>
      <c r="O19" s="71"/>
      <c r="P19" s="71"/>
      <c r="Q19" s="71"/>
    </row>
    <row r="20" spans="1:17" ht="15.75" customHeight="1">
      <c r="A20" s="70"/>
      <c r="B20" s="72"/>
      <c r="C20" s="71"/>
      <c r="D20" s="71"/>
      <c r="E20" s="71"/>
      <c r="F20" s="71"/>
      <c r="G20" s="71"/>
      <c r="H20" s="72"/>
      <c r="I20" s="71"/>
      <c r="J20" s="71"/>
      <c r="K20" s="71"/>
      <c r="L20" s="71"/>
      <c r="M20" s="71"/>
      <c r="N20" s="71"/>
      <c r="O20" s="71"/>
      <c r="P20" s="71"/>
      <c r="Q20" s="71"/>
    </row>
    <row r="21" spans="1:17" ht="15.75" customHeight="1">
      <c r="A21" s="70"/>
      <c r="B21" s="72"/>
      <c r="C21" s="71"/>
      <c r="D21" s="71"/>
      <c r="E21" s="71"/>
      <c r="F21" s="71"/>
      <c r="G21" s="71"/>
      <c r="H21" s="72"/>
      <c r="I21" s="71"/>
      <c r="J21" s="71"/>
      <c r="K21" s="71"/>
      <c r="L21" s="71"/>
      <c r="M21" s="71"/>
      <c r="N21" s="71"/>
      <c r="O21" s="71"/>
      <c r="P21" s="71"/>
      <c r="Q21" s="71"/>
    </row>
    <row r="22" spans="1:17" ht="15.75" customHeight="1">
      <c r="A22" s="70"/>
      <c r="B22" s="72"/>
      <c r="C22" s="71"/>
      <c r="D22" s="71"/>
      <c r="E22" s="71"/>
      <c r="F22" s="71"/>
      <c r="G22" s="71"/>
      <c r="H22" s="72"/>
      <c r="I22" s="71"/>
      <c r="J22" s="71"/>
      <c r="K22" s="71"/>
      <c r="L22" s="71"/>
      <c r="M22" s="71"/>
      <c r="N22" s="71"/>
      <c r="O22" s="71"/>
      <c r="P22" s="71"/>
      <c r="Q22" s="71"/>
    </row>
    <row r="23" spans="1:17" ht="15.75" customHeight="1">
      <c r="A23" s="70"/>
      <c r="B23" s="72"/>
      <c r="C23" s="71"/>
      <c r="D23" s="71"/>
      <c r="E23" s="71"/>
      <c r="F23" s="71"/>
      <c r="G23" s="71"/>
      <c r="H23" s="72"/>
      <c r="I23" s="71"/>
      <c r="J23" s="71"/>
      <c r="K23" s="71"/>
      <c r="L23" s="71"/>
      <c r="M23" s="71"/>
      <c r="N23" s="71"/>
      <c r="O23" s="71"/>
      <c r="P23" s="71"/>
      <c r="Q23" s="71"/>
    </row>
    <row r="24" spans="1:17" ht="15.75" customHeight="1">
      <c r="A24" s="70"/>
      <c r="B24" s="72"/>
      <c r="C24" s="71"/>
      <c r="D24" s="71"/>
      <c r="E24" s="71"/>
      <c r="F24" s="71"/>
      <c r="G24" s="71"/>
      <c r="H24" s="72"/>
      <c r="I24" s="71"/>
      <c r="J24" s="71"/>
      <c r="K24" s="71"/>
      <c r="L24" s="71"/>
      <c r="M24" s="71"/>
      <c r="N24" s="71"/>
      <c r="O24" s="71"/>
      <c r="P24" s="71"/>
      <c r="Q24" s="71"/>
    </row>
    <row r="25" spans="1:17" ht="15.75" customHeight="1">
      <c r="A25" s="70"/>
      <c r="B25" s="72"/>
      <c r="C25" s="71"/>
      <c r="D25" s="71"/>
      <c r="E25" s="71"/>
      <c r="F25" s="71"/>
      <c r="G25" s="71"/>
      <c r="H25" s="72"/>
      <c r="I25" s="71"/>
      <c r="J25" s="71"/>
      <c r="K25" s="71"/>
      <c r="L25" s="71"/>
      <c r="M25" s="71"/>
      <c r="N25" s="71"/>
      <c r="O25" s="71"/>
      <c r="P25" s="71"/>
      <c r="Q25" s="71"/>
    </row>
    <row r="26" spans="1:17" ht="15.75" customHeight="1">
      <c r="A26" s="70"/>
      <c r="B26" s="72"/>
      <c r="C26" s="71"/>
      <c r="D26" s="71"/>
      <c r="E26" s="71"/>
      <c r="F26" s="71"/>
      <c r="G26" s="71"/>
      <c r="H26" s="72"/>
      <c r="I26" s="71"/>
      <c r="J26" s="71"/>
      <c r="K26" s="71"/>
      <c r="L26" s="71"/>
      <c r="M26" s="71"/>
      <c r="N26" s="71"/>
      <c r="O26" s="71"/>
      <c r="P26" s="71"/>
      <c r="Q26" s="71"/>
    </row>
    <row r="27" spans="1:17" ht="15.75" customHeight="1">
      <c r="A27" s="70"/>
      <c r="B27" s="72"/>
      <c r="C27" s="71"/>
      <c r="D27" s="71"/>
      <c r="E27" s="71"/>
      <c r="F27" s="71"/>
      <c r="G27" s="71"/>
      <c r="H27" s="72"/>
      <c r="I27" s="71"/>
      <c r="J27" s="71"/>
      <c r="K27" s="71"/>
      <c r="L27" s="71"/>
      <c r="M27" s="71"/>
      <c r="N27" s="71"/>
      <c r="O27" s="71"/>
      <c r="P27" s="71"/>
      <c r="Q27" s="71"/>
    </row>
    <row r="28" spans="1:17" ht="15.75" customHeight="1">
      <c r="A28" s="70"/>
      <c r="B28" s="72"/>
      <c r="C28" s="71"/>
      <c r="D28" s="71"/>
      <c r="E28" s="71"/>
      <c r="F28" s="71"/>
      <c r="G28" s="71"/>
      <c r="H28" s="72"/>
      <c r="I28" s="71"/>
      <c r="J28" s="71"/>
      <c r="K28" s="71"/>
      <c r="L28" s="71"/>
      <c r="M28" s="71"/>
      <c r="N28" s="71"/>
      <c r="O28" s="71"/>
      <c r="P28" s="71"/>
      <c r="Q28" s="71"/>
    </row>
    <row r="29" spans="1:17" ht="15.75" customHeight="1">
      <c r="A29" s="70"/>
      <c r="B29" s="72"/>
      <c r="C29" s="71"/>
      <c r="D29" s="71"/>
      <c r="E29" s="71"/>
      <c r="F29" s="71"/>
      <c r="G29" s="71"/>
      <c r="H29" s="72"/>
      <c r="I29" s="71"/>
      <c r="J29" s="71"/>
      <c r="K29" s="71"/>
      <c r="L29" s="71"/>
      <c r="M29" s="71"/>
      <c r="N29" s="71"/>
      <c r="O29" s="71"/>
      <c r="P29" s="71"/>
      <c r="Q29" s="71"/>
    </row>
    <row r="30" spans="1:17" ht="15.75" customHeight="1">
      <c r="A30" s="70"/>
      <c r="B30" s="72"/>
      <c r="C30" s="71"/>
      <c r="D30" s="71"/>
      <c r="E30" s="71"/>
      <c r="F30" s="71"/>
      <c r="G30" s="71"/>
      <c r="H30" s="72"/>
      <c r="I30" s="71"/>
      <c r="J30" s="71"/>
      <c r="K30" s="71"/>
      <c r="L30" s="71"/>
      <c r="M30" s="71"/>
      <c r="N30" s="71"/>
      <c r="O30" s="71"/>
      <c r="P30" s="71"/>
      <c r="Q30" s="71"/>
    </row>
    <row r="31" spans="1:17" ht="15.75" customHeight="1">
      <c r="A31" s="70"/>
      <c r="B31" s="72"/>
      <c r="C31" s="71"/>
      <c r="D31" s="71"/>
      <c r="E31" s="71"/>
      <c r="F31" s="71"/>
      <c r="G31" s="71"/>
      <c r="H31" s="72"/>
      <c r="I31" s="71"/>
      <c r="J31" s="71"/>
      <c r="K31" s="71"/>
      <c r="L31" s="71"/>
      <c r="M31" s="71"/>
      <c r="N31" s="71"/>
      <c r="O31" s="71"/>
      <c r="P31" s="71"/>
      <c r="Q31" s="71"/>
    </row>
    <row r="32" spans="1:17" ht="15.75" customHeight="1">
      <c r="A32" s="70"/>
      <c r="B32" s="72"/>
      <c r="C32" s="71"/>
      <c r="D32" s="71"/>
      <c r="E32" s="71"/>
      <c r="F32" s="71"/>
      <c r="G32" s="71"/>
      <c r="H32" s="72"/>
      <c r="I32" s="71"/>
      <c r="J32" s="71"/>
      <c r="K32" s="71"/>
      <c r="L32" s="71"/>
      <c r="M32" s="71"/>
      <c r="N32" s="71"/>
      <c r="O32" s="71"/>
      <c r="P32" s="71"/>
      <c r="Q32" s="71"/>
    </row>
    <row r="33" spans="1:17" ht="15.75" customHeight="1">
      <c r="A33" s="70"/>
      <c r="B33" s="72"/>
      <c r="C33" s="71"/>
      <c r="D33" s="71"/>
      <c r="E33" s="71"/>
      <c r="F33" s="71"/>
      <c r="G33" s="71"/>
      <c r="H33" s="72"/>
      <c r="I33" s="71"/>
      <c r="J33" s="71"/>
      <c r="K33" s="71"/>
      <c r="L33" s="71"/>
      <c r="M33" s="71"/>
      <c r="N33" s="71"/>
      <c r="O33" s="71"/>
      <c r="P33" s="71"/>
      <c r="Q33" s="71"/>
    </row>
    <row r="34" spans="1:17" ht="15.75" customHeight="1">
      <c r="A34" s="70"/>
      <c r="B34" s="72"/>
      <c r="C34" s="71"/>
      <c r="D34" s="71"/>
      <c r="E34" s="71"/>
      <c r="F34" s="71"/>
      <c r="G34" s="71"/>
      <c r="H34" s="72"/>
      <c r="I34" s="71"/>
      <c r="J34" s="71"/>
      <c r="K34" s="71"/>
      <c r="L34" s="71"/>
      <c r="M34" s="71"/>
      <c r="N34" s="71"/>
      <c r="O34" s="71"/>
      <c r="P34" s="71"/>
      <c r="Q34" s="71"/>
    </row>
    <row r="35" spans="1:17" ht="15.75" customHeight="1">
      <c r="A35" s="70"/>
      <c r="B35" s="72"/>
      <c r="C35" s="71"/>
      <c r="D35" s="71"/>
      <c r="E35" s="71"/>
      <c r="F35" s="71"/>
      <c r="G35" s="71"/>
      <c r="H35" s="72"/>
      <c r="I35" s="71"/>
      <c r="J35" s="71"/>
      <c r="K35" s="71"/>
      <c r="L35" s="71"/>
      <c r="M35" s="71"/>
      <c r="N35" s="71"/>
      <c r="O35" s="71"/>
      <c r="P35" s="71"/>
      <c r="Q35" s="71"/>
    </row>
    <row r="36" spans="1:17" ht="15.75" customHeight="1">
      <c r="A36" s="70"/>
      <c r="B36" s="72"/>
      <c r="C36" s="71"/>
      <c r="D36" s="71"/>
      <c r="E36" s="71"/>
      <c r="F36" s="71"/>
      <c r="G36" s="71"/>
      <c r="H36" s="72"/>
      <c r="I36" s="71"/>
      <c r="J36" s="71"/>
      <c r="K36" s="71"/>
      <c r="L36" s="71"/>
      <c r="M36" s="71"/>
      <c r="N36" s="71"/>
      <c r="O36" s="71"/>
      <c r="P36" s="71"/>
      <c r="Q36" s="71"/>
    </row>
    <row r="37" spans="1:17" ht="15.75" customHeight="1">
      <c r="A37" s="70"/>
      <c r="B37" s="72"/>
      <c r="C37" s="71"/>
      <c r="D37" s="71"/>
      <c r="E37" s="71"/>
      <c r="F37" s="71"/>
      <c r="G37" s="71"/>
      <c r="H37" s="72"/>
      <c r="I37" s="71"/>
      <c r="J37" s="71"/>
      <c r="K37" s="71"/>
      <c r="L37" s="71"/>
      <c r="M37" s="71"/>
      <c r="N37" s="71"/>
      <c r="O37" s="71"/>
      <c r="P37" s="71"/>
      <c r="Q37" s="71"/>
    </row>
    <row r="38" spans="1:17" ht="15.75" customHeight="1">
      <c r="A38" s="70"/>
      <c r="B38" s="72"/>
      <c r="C38" s="71"/>
      <c r="D38" s="71"/>
      <c r="E38" s="71"/>
      <c r="F38" s="71"/>
      <c r="G38" s="71"/>
      <c r="H38" s="72"/>
      <c r="I38" s="71"/>
      <c r="J38" s="71"/>
      <c r="K38" s="71"/>
      <c r="L38" s="71"/>
      <c r="M38" s="71"/>
      <c r="N38" s="71"/>
      <c r="O38" s="71"/>
      <c r="P38" s="71"/>
      <c r="Q38" s="71"/>
    </row>
    <row r="39" spans="1:17" ht="15.75" customHeight="1">
      <c r="A39" s="70"/>
      <c r="B39" s="72"/>
      <c r="C39" s="71"/>
      <c r="D39" s="71"/>
      <c r="E39" s="71"/>
      <c r="F39" s="71"/>
      <c r="G39" s="71"/>
      <c r="H39" s="72"/>
      <c r="I39" s="71"/>
      <c r="J39" s="71"/>
      <c r="K39" s="71"/>
      <c r="L39" s="71"/>
      <c r="M39" s="71"/>
      <c r="N39" s="71"/>
      <c r="O39" s="71"/>
      <c r="P39" s="71"/>
      <c r="Q39" s="71"/>
    </row>
    <row r="40" spans="1:17" ht="15.75" customHeight="1">
      <c r="A40" s="70"/>
      <c r="B40" s="72"/>
      <c r="C40" s="71"/>
      <c r="D40" s="71"/>
      <c r="E40" s="71"/>
      <c r="F40" s="71"/>
      <c r="G40" s="71"/>
      <c r="H40" s="72"/>
      <c r="I40" s="71"/>
      <c r="J40" s="71"/>
      <c r="K40" s="71"/>
      <c r="L40" s="71"/>
      <c r="M40" s="71"/>
      <c r="N40" s="71"/>
      <c r="O40" s="71"/>
      <c r="P40" s="71"/>
      <c r="Q40" s="71"/>
    </row>
    <row r="41" spans="1:17" ht="15.75" customHeight="1">
      <c r="A41" s="70"/>
      <c r="B41" s="72"/>
      <c r="C41" s="71"/>
      <c r="D41" s="71"/>
      <c r="E41" s="71"/>
      <c r="F41" s="71"/>
      <c r="G41" s="71"/>
      <c r="H41" s="72"/>
      <c r="I41" s="71"/>
      <c r="J41" s="71"/>
      <c r="K41" s="71"/>
      <c r="L41" s="71"/>
      <c r="M41" s="71"/>
      <c r="N41" s="71"/>
      <c r="O41" s="71"/>
      <c r="P41" s="71"/>
      <c r="Q41" s="71"/>
    </row>
    <row r="42" spans="1:17" ht="15.75" customHeight="1">
      <c r="A42" s="70"/>
      <c r="B42" s="72"/>
      <c r="C42" s="71"/>
      <c r="D42" s="71"/>
      <c r="E42" s="71"/>
      <c r="F42" s="71"/>
      <c r="G42" s="71"/>
      <c r="H42" s="72"/>
      <c r="I42" s="71"/>
      <c r="J42" s="71"/>
      <c r="K42" s="71"/>
      <c r="L42" s="71"/>
      <c r="M42" s="71"/>
      <c r="N42" s="71"/>
      <c r="O42" s="71"/>
      <c r="P42" s="71"/>
      <c r="Q42" s="71"/>
    </row>
    <row r="43" spans="1:17" ht="15.75" customHeight="1">
      <c r="A43" s="70"/>
      <c r="B43" s="72"/>
      <c r="C43" s="71"/>
      <c r="D43" s="71"/>
      <c r="E43" s="71"/>
      <c r="F43" s="71"/>
      <c r="G43" s="71"/>
      <c r="H43" s="72"/>
      <c r="I43" s="71"/>
      <c r="J43" s="71"/>
      <c r="K43" s="71"/>
      <c r="L43" s="71"/>
      <c r="M43" s="71"/>
      <c r="N43" s="71"/>
      <c r="O43" s="71"/>
      <c r="P43" s="71"/>
      <c r="Q43" s="71"/>
    </row>
    <row r="44" spans="1:17" ht="15.75" customHeight="1">
      <c r="A44" s="70"/>
      <c r="B44" s="72"/>
      <c r="C44" s="71"/>
      <c r="D44" s="71"/>
      <c r="E44" s="71"/>
      <c r="F44" s="71"/>
      <c r="G44" s="71"/>
      <c r="H44" s="72"/>
      <c r="I44" s="71"/>
      <c r="J44" s="71"/>
      <c r="K44" s="71"/>
      <c r="L44" s="71"/>
      <c r="M44" s="71"/>
      <c r="N44" s="71"/>
      <c r="O44" s="71"/>
      <c r="P44" s="71"/>
      <c r="Q44" s="71"/>
    </row>
    <row r="45" spans="1:17" ht="15.75" customHeight="1">
      <c r="A45" s="70"/>
      <c r="B45" s="72"/>
      <c r="C45" s="71"/>
      <c r="D45" s="71"/>
      <c r="E45" s="71"/>
      <c r="F45" s="71"/>
      <c r="G45" s="71"/>
      <c r="H45" s="72"/>
      <c r="I45" s="71"/>
      <c r="J45" s="71"/>
      <c r="K45" s="71"/>
      <c r="L45" s="71"/>
      <c r="M45" s="71"/>
      <c r="N45" s="71"/>
      <c r="O45" s="71"/>
      <c r="P45" s="71"/>
      <c r="Q45" s="71"/>
    </row>
    <row r="46" spans="1:17" ht="15.75" customHeight="1">
      <c r="A46" s="70"/>
      <c r="B46" s="72"/>
      <c r="C46" s="71"/>
      <c r="D46" s="71"/>
      <c r="E46" s="71"/>
      <c r="F46" s="71"/>
      <c r="G46" s="71"/>
      <c r="H46" s="72"/>
      <c r="I46" s="71"/>
      <c r="J46" s="71"/>
      <c r="K46" s="71"/>
      <c r="L46" s="71"/>
      <c r="M46" s="71"/>
      <c r="N46" s="71"/>
      <c r="O46" s="71"/>
      <c r="P46" s="71"/>
      <c r="Q46" s="71"/>
    </row>
    <row r="47" spans="1:17" ht="15.75" customHeight="1">
      <c r="A47" s="70"/>
      <c r="B47" s="72"/>
      <c r="C47" s="71"/>
      <c r="D47" s="71"/>
      <c r="E47" s="71"/>
      <c r="F47" s="71"/>
      <c r="G47" s="71"/>
      <c r="H47" s="72"/>
      <c r="I47" s="71"/>
      <c r="J47" s="71"/>
      <c r="K47" s="71"/>
      <c r="L47" s="71"/>
      <c r="M47" s="71"/>
      <c r="N47" s="71"/>
      <c r="O47" s="71"/>
      <c r="P47" s="71"/>
      <c r="Q47" s="71"/>
    </row>
    <row r="48" spans="1:17" ht="15.75" customHeight="1">
      <c r="A48" s="70"/>
      <c r="B48" s="72"/>
      <c r="C48" s="71"/>
      <c r="D48" s="71"/>
      <c r="E48" s="71"/>
      <c r="F48" s="71"/>
      <c r="G48" s="71"/>
      <c r="H48" s="72"/>
      <c r="I48" s="71"/>
      <c r="J48" s="71"/>
      <c r="K48" s="71"/>
      <c r="L48" s="71"/>
      <c r="M48" s="71"/>
      <c r="N48" s="71"/>
      <c r="O48" s="71"/>
      <c r="P48" s="71"/>
      <c r="Q48" s="71"/>
    </row>
    <row r="49" spans="1:17" ht="15.75" customHeight="1">
      <c r="A49" s="70"/>
      <c r="B49" s="72"/>
      <c r="C49" s="71"/>
      <c r="D49" s="71"/>
      <c r="E49" s="71"/>
      <c r="F49" s="71"/>
      <c r="G49" s="71"/>
      <c r="H49" s="72"/>
      <c r="I49" s="71"/>
      <c r="J49" s="71"/>
      <c r="K49" s="71"/>
      <c r="L49" s="71"/>
      <c r="M49" s="71"/>
      <c r="N49" s="71"/>
      <c r="O49" s="71"/>
      <c r="P49" s="71"/>
      <c r="Q49" s="71"/>
    </row>
    <row r="50" spans="1:17" ht="15.75" customHeight="1">
      <c r="A50" s="70"/>
      <c r="B50" s="72"/>
      <c r="C50" s="71"/>
      <c r="D50" s="71"/>
      <c r="E50" s="71"/>
      <c r="F50" s="71"/>
      <c r="G50" s="71"/>
      <c r="H50" s="72"/>
      <c r="I50" s="71"/>
      <c r="J50" s="71"/>
      <c r="K50" s="71"/>
      <c r="L50" s="71"/>
      <c r="M50" s="71"/>
      <c r="N50" s="71"/>
      <c r="O50" s="71"/>
      <c r="P50" s="71"/>
      <c r="Q50" s="71"/>
    </row>
    <row r="51" spans="1:17" ht="15.75" customHeight="1">
      <c r="A51" s="70"/>
      <c r="B51" s="72"/>
      <c r="C51" s="71"/>
      <c r="D51" s="71"/>
      <c r="E51" s="71"/>
      <c r="F51" s="71"/>
      <c r="G51" s="71"/>
      <c r="H51" s="72"/>
      <c r="I51" s="71"/>
      <c r="J51" s="71"/>
      <c r="K51" s="71"/>
      <c r="L51" s="71"/>
      <c r="M51" s="71"/>
      <c r="N51" s="71"/>
      <c r="O51" s="71"/>
      <c r="P51" s="71"/>
      <c r="Q51" s="71"/>
    </row>
    <row r="52" spans="1:17" ht="15.75" customHeight="1">
      <c r="A52" s="70"/>
      <c r="B52" s="72"/>
      <c r="C52" s="71"/>
      <c r="D52" s="71"/>
      <c r="E52" s="71"/>
      <c r="F52" s="71"/>
      <c r="G52" s="71"/>
      <c r="H52" s="72"/>
      <c r="I52" s="71"/>
      <c r="J52" s="71"/>
      <c r="K52" s="71"/>
      <c r="L52" s="71"/>
      <c r="M52" s="71"/>
      <c r="N52" s="71"/>
      <c r="O52" s="71"/>
      <c r="P52" s="71"/>
      <c r="Q52" s="71"/>
    </row>
    <row r="53" spans="1:17" ht="15.75" customHeight="1">
      <c r="A53" s="70"/>
      <c r="B53" s="72"/>
      <c r="C53" s="71"/>
      <c r="D53" s="71"/>
      <c r="E53" s="71"/>
      <c r="F53" s="71"/>
      <c r="G53" s="71"/>
      <c r="H53" s="72"/>
      <c r="I53" s="71"/>
      <c r="J53" s="71"/>
      <c r="K53" s="71"/>
      <c r="L53" s="71"/>
      <c r="M53" s="71"/>
      <c r="N53" s="71"/>
      <c r="O53" s="71"/>
      <c r="P53" s="71"/>
      <c r="Q53" s="71"/>
    </row>
    <row r="54" spans="1:17" ht="15.75" customHeight="1">
      <c r="A54" s="70"/>
      <c r="B54" s="72"/>
      <c r="C54" s="71"/>
      <c r="D54" s="71"/>
      <c r="E54" s="71"/>
      <c r="F54" s="71"/>
      <c r="G54" s="71"/>
      <c r="H54" s="72"/>
      <c r="I54" s="71"/>
      <c r="J54" s="71"/>
      <c r="K54" s="71"/>
      <c r="L54" s="71"/>
      <c r="M54" s="71"/>
      <c r="N54" s="71"/>
      <c r="O54" s="71"/>
      <c r="P54" s="71"/>
      <c r="Q54" s="71"/>
    </row>
    <row r="55" spans="1:17" ht="15.75" customHeight="1">
      <c r="A55" s="70"/>
      <c r="B55" s="72"/>
      <c r="C55" s="71"/>
      <c r="D55" s="71"/>
      <c r="E55" s="71"/>
      <c r="F55" s="71"/>
      <c r="G55" s="71"/>
      <c r="H55" s="72"/>
      <c r="I55" s="71"/>
      <c r="J55" s="71"/>
      <c r="K55" s="71"/>
      <c r="L55" s="71"/>
      <c r="M55" s="71"/>
      <c r="N55" s="71"/>
      <c r="O55" s="71"/>
      <c r="P55" s="71"/>
      <c r="Q55" s="71"/>
    </row>
    <row r="56" spans="1:17" ht="15.75" customHeight="1">
      <c r="A56" s="70"/>
      <c r="B56" s="72"/>
      <c r="C56" s="71"/>
      <c r="D56" s="71"/>
      <c r="E56" s="71"/>
      <c r="F56" s="71"/>
      <c r="G56" s="71"/>
      <c r="H56" s="72"/>
      <c r="I56" s="71"/>
      <c r="J56" s="71"/>
      <c r="K56" s="71"/>
      <c r="L56" s="71"/>
      <c r="M56" s="71"/>
      <c r="N56" s="71"/>
      <c r="O56" s="71"/>
      <c r="P56" s="71"/>
      <c r="Q56" s="71"/>
    </row>
    <row r="57" spans="1:17" ht="15.75" customHeight="1">
      <c r="A57" s="70"/>
      <c r="B57" s="72"/>
      <c r="C57" s="71"/>
      <c r="D57" s="71"/>
      <c r="E57" s="71"/>
      <c r="F57" s="71"/>
      <c r="G57" s="71"/>
      <c r="H57" s="72"/>
      <c r="I57" s="71"/>
      <c r="J57" s="71"/>
      <c r="K57" s="71"/>
      <c r="L57" s="71"/>
      <c r="M57" s="71"/>
      <c r="N57" s="71"/>
      <c r="O57" s="71"/>
      <c r="P57" s="71"/>
      <c r="Q57" s="71"/>
    </row>
    <row r="58" spans="1:17" ht="15.75" customHeight="1">
      <c r="A58" s="70"/>
      <c r="B58" s="72"/>
      <c r="C58" s="71"/>
      <c r="D58" s="71"/>
      <c r="E58" s="71"/>
      <c r="F58" s="71"/>
      <c r="G58" s="71"/>
      <c r="H58" s="72"/>
      <c r="I58" s="71"/>
      <c r="J58" s="71"/>
      <c r="K58" s="71"/>
      <c r="L58" s="71"/>
      <c r="M58" s="71"/>
      <c r="N58" s="71"/>
      <c r="O58" s="71"/>
      <c r="P58" s="71"/>
      <c r="Q58" s="71"/>
    </row>
    <row r="59" spans="1:17" ht="15.75" customHeight="1">
      <c r="A59" s="70"/>
      <c r="B59" s="72"/>
      <c r="C59" s="71"/>
      <c r="D59" s="71"/>
      <c r="E59" s="71"/>
      <c r="F59" s="71"/>
      <c r="G59" s="71"/>
      <c r="H59" s="72"/>
      <c r="I59" s="71"/>
      <c r="J59" s="71"/>
      <c r="K59" s="71"/>
      <c r="L59" s="71"/>
      <c r="M59" s="71"/>
      <c r="N59" s="71"/>
      <c r="O59" s="71"/>
      <c r="P59" s="71"/>
      <c r="Q59" s="71"/>
    </row>
    <row r="60" spans="1:17" ht="15.75" customHeight="1">
      <c r="A60" s="70"/>
      <c r="B60" s="72"/>
      <c r="C60" s="71"/>
      <c r="D60" s="71"/>
      <c r="E60" s="71"/>
      <c r="F60" s="71"/>
      <c r="G60" s="71"/>
      <c r="H60" s="72"/>
      <c r="I60" s="71"/>
      <c r="J60" s="71"/>
      <c r="K60" s="71"/>
      <c r="L60" s="71"/>
      <c r="M60" s="71"/>
      <c r="N60" s="71"/>
      <c r="O60" s="71"/>
      <c r="P60" s="71"/>
      <c r="Q60" s="71"/>
    </row>
    <row r="61" spans="1:17" ht="15.75" customHeight="1">
      <c r="A61" s="70"/>
      <c r="B61" s="72"/>
      <c r="C61" s="71"/>
      <c r="D61" s="71"/>
      <c r="E61" s="71"/>
      <c r="F61" s="71"/>
      <c r="G61" s="71"/>
      <c r="H61" s="72"/>
      <c r="I61" s="71"/>
      <c r="J61" s="71"/>
      <c r="K61" s="71"/>
      <c r="L61" s="71"/>
      <c r="M61" s="71"/>
      <c r="N61" s="71"/>
      <c r="O61" s="71"/>
      <c r="P61" s="71"/>
      <c r="Q61" s="71"/>
    </row>
    <row r="62" spans="1:17" ht="15.75" customHeight="1">
      <c r="A62" s="70"/>
      <c r="B62" s="72"/>
      <c r="C62" s="71"/>
      <c r="D62" s="71"/>
      <c r="E62" s="71"/>
      <c r="F62" s="71"/>
      <c r="G62" s="71"/>
      <c r="H62" s="72"/>
      <c r="I62" s="71"/>
      <c r="J62" s="71"/>
      <c r="K62" s="71"/>
      <c r="L62" s="71"/>
      <c r="M62" s="71"/>
      <c r="N62" s="71"/>
      <c r="O62" s="71"/>
      <c r="P62" s="71"/>
      <c r="Q62" s="71"/>
    </row>
    <row r="63" spans="1:17" ht="15.75" customHeight="1">
      <c r="A63" s="70"/>
      <c r="B63" s="72"/>
      <c r="C63" s="71"/>
      <c r="D63" s="71"/>
      <c r="E63" s="71"/>
      <c r="F63" s="71"/>
      <c r="G63" s="71"/>
      <c r="H63" s="72"/>
      <c r="I63" s="71"/>
      <c r="J63" s="71"/>
      <c r="K63" s="71"/>
      <c r="L63" s="71"/>
      <c r="M63" s="71"/>
      <c r="N63" s="71"/>
      <c r="O63" s="71"/>
      <c r="P63" s="71"/>
      <c r="Q63" s="71"/>
    </row>
    <row r="64" spans="1:17" ht="15.75" customHeight="1">
      <c r="A64" s="70"/>
      <c r="B64" s="72"/>
      <c r="C64" s="71"/>
      <c r="D64" s="71"/>
      <c r="E64" s="71"/>
      <c r="F64" s="71"/>
      <c r="G64" s="71"/>
      <c r="H64" s="72"/>
      <c r="I64" s="71"/>
      <c r="J64" s="71"/>
      <c r="K64" s="71"/>
      <c r="L64" s="71"/>
      <c r="M64" s="71"/>
      <c r="N64" s="71"/>
      <c r="O64" s="71"/>
      <c r="P64" s="71"/>
      <c r="Q64" s="71"/>
    </row>
    <row r="65" spans="1:17" ht="15.75" customHeight="1">
      <c r="A65" s="70"/>
      <c r="B65" s="72"/>
      <c r="C65" s="71"/>
      <c r="D65" s="71"/>
      <c r="E65" s="71"/>
      <c r="F65" s="71"/>
      <c r="G65" s="71"/>
      <c r="H65" s="72"/>
      <c r="I65" s="71"/>
      <c r="J65" s="71"/>
      <c r="K65" s="71"/>
      <c r="L65" s="71"/>
      <c r="M65" s="71"/>
      <c r="N65" s="71"/>
      <c r="O65" s="71"/>
      <c r="P65" s="71"/>
      <c r="Q65" s="71"/>
    </row>
    <row r="66" spans="1:17" ht="15.75" customHeight="1">
      <c r="A66" s="70"/>
      <c r="B66" s="72"/>
      <c r="C66" s="71"/>
      <c r="D66" s="71"/>
      <c r="E66" s="71"/>
      <c r="F66" s="71"/>
      <c r="G66" s="71"/>
      <c r="H66" s="72"/>
      <c r="I66" s="71"/>
      <c r="J66" s="71"/>
      <c r="K66" s="71"/>
      <c r="L66" s="71"/>
      <c r="M66" s="71"/>
      <c r="N66" s="71"/>
      <c r="O66" s="71"/>
      <c r="P66" s="71"/>
      <c r="Q66" s="71"/>
    </row>
    <row r="67" spans="1:17" ht="15.75" customHeight="1">
      <c r="A67" s="70"/>
      <c r="B67" s="72"/>
      <c r="C67" s="71"/>
      <c r="D67" s="71"/>
      <c r="E67" s="71"/>
      <c r="F67" s="71"/>
      <c r="G67" s="71"/>
      <c r="H67" s="72"/>
      <c r="I67" s="71"/>
      <c r="J67" s="71"/>
      <c r="K67" s="71"/>
      <c r="L67" s="71"/>
      <c r="M67" s="71"/>
      <c r="N67" s="71"/>
      <c r="O67" s="71"/>
      <c r="P67" s="71"/>
      <c r="Q67" s="71"/>
    </row>
    <row r="68" spans="1:17" ht="15.75" customHeight="1">
      <c r="A68" s="70"/>
      <c r="B68" s="72"/>
      <c r="C68" s="71"/>
      <c r="D68" s="71"/>
      <c r="E68" s="71"/>
      <c r="F68" s="71"/>
      <c r="G68" s="71"/>
      <c r="H68" s="72"/>
      <c r="I68" s="71"/>
      <c r="J68" s="71"/>
      <c r="K68" s="71"/>
      <c r="L68" s="71"/>
      <c r="M68" s="71"/>
      <c r="N68" s="71"/>
      <c r="O68" s="71"/>
      <c r="P68" s="71"/>
      <c r="Q68" s="71"/>
    </row>
    <row r="69" spans="1:17" ht="15.75" customHeight="1">
      <c r="A69" s="70"/>
      <c r="B69" s="72"/>
      <c r="C69" s="71"/>
      <c r="D69" s="71"/>
      <c r="E69" s="71"/>
      <c r="F69" s="71"/>
      <c r="G69" s="71"/>
      <c r="H69" s="72"/>
      <c r="I69" s="71"/>
      <c r="J69" s="71"/>
      <c r="K69" s="71"/>
      <c r="L69" s="71"/>
      <c r="M69" s="71"/>
      <c r="N69" s="71"/>
      <c r="O69" s="71"/>
      <c r="P69" s="71"/>
      <c r="Q69" s="71"/>
    </row>
    <row r="70" spans="1:17" ht="15.75" customHeight="1">
      <c r="A70" s="70"/>
      <c r="B70" s="72"/>
      <c r="C70" s="71"/>
      <c r="D70" s="71"/>
      <c r="E70" s="71"/>
      <c r="F70" s="71"/>
      <c r="G70" s="71"/>
      <c r="H70" s="72"/>
      <c r="I70" s="71"/>
      <c r="J70" s="71"/>
      <c r="K70" s="71"/>
      <c r="L70" s="71"/>
      <c r="M70" s="71"/>
      <c r="N70" s="71"/>
      <c r="O70" s="71"/>
      <c r="P70" s="71"/>
      <c r="Q70" s="71"/>
    </row>
    <row r="71" spans="1:17" ht="15.75" customHeight="1">
      <c r="A71" s="70"/>
      <c r="B71" s="72"/>
      <c r="C71" s="71"/>
      <c r="D71" s="71"/>
      <c r="E71" s="71"/>
      <c r="F71" s="71"/>
      <c r="G71" s="71"/>
      <c r="H71" s="72"/>
      <c r="I71" s="71"/>
      <c r="J71" s="71"/>
      <c r="K71" s="71"/>
      <c r="L71" s="71"/>
      <c r="M71" s="71"/>
      <c r="N71" s="71"/>
      <c r="O71" s="71"/>
      <c r="P71" s="71"/>
      <c r="Q71" s="71"/>
    </row>
    <row r="72" spans="1:17" ht="15.75" customHeight="1">
      <c r="A72" s="70"/>
      <c r="B72" s="72"/>
      <c r="C72" s="71"/>
      <c r="D72" s="71"/>
      <c r="E72" s="71"/>
      <c r="F72" s="71"/>
      <c r="G72" s="71"/>
      <c r="H72" s="72"/>
      <c r="I72" s="71"/>
      <c r="J72" s="71"/>
      <c r="K72" s="71"/>
      <c r="L72" s="71"/>
      <c r="M72" s="71"/>
      <c r="N72" s="71"/>
      <c r="O72" s="71"/>
      <c r="P72" s="71"/>
      <c r="Q72" s="71"/>
    </row>
    <row r="73" spans="1:17" ht="15.75" customHeight="1">
      <c r="A73" s="70"/>
      <c r="B73" s="72"/>
      <c r="C73" s="71"/>
      <c r="D73" s="71"/>
      <c r="E73" s="71"/>
      <c r="F73" s="71"/>
      <c r="G73" s="71"/>
      <c r="H73" s="72"/>
      <c r="I73" s="71"/>
      <c r="J73" s="71"/>
      <c r="K73" s="71"/>
      <c r="L73" s="71"/>
      <c r="M73" s="71"/>
      <c r="N73" s="71"/>
      <c r="O73" s="71"/>
      <c r="P73" s="71"/>
      <c r="Q73" s="71"/>
    </row>
    <row r="74" spans="1:17" ht="15.75" customHeight="1">
      <c r="A74" s="70"/>
      <c r="B74" s="72"/>
      <c r="C74" s="71"/>
      <c r="D74" s="71"/>
      <c r="E74" s="71"/>
      <c r="F74" s="71"/>
      <c r="G74" s="71"/>
      <c r="H74" s="72"/>
      <c r="I74" s="71"/>
      <c r="J74" s="71"/>
      <c r="K74" s="71"/>
      <c r="L74" s="71"/>
      <c r="M74" s="71"/>
      <c r="N74" s="71"/>
      <c r="O74" s="71"/>
      <c r="P74" s="71"/>
      <c r="Q74" s="71"/>
    </row>
    <row r="75" spans="1:17" ht="15.75" customHeight="1">
      <c r="A75" s="70"/>
      <c r="B75" s="72"/>
      <c r="C75" s="71"/>
      <c r="D75" s="71"/>
      <c r="E75" s="71"/>
      <c r="F75" s="71"/>
      <c r="G75" s="71"/>
      <c r="H75" s="72"/>
      <c r="I75" s="71"/>
      <c r="J75" s="71"/>
      <c r="K75" s="71"/>
      <c r="L75" s="71"/>
      <c r="M75" s="71"/>
      <c r="N75" s="71"/>
      <c r="O75" s="71"/>
      <c r="P75" s="71"/>
      <c r="Q75" s="71"/>
    </row>
    <row r="76" spans="1:17" ht="15.75" customHeight="1">
      <c r="A76" s="70"/>
      <c r="B76" s="72"/>
      <c r="C76" s="71"/>
      <c r="D76" s="71"/>
      <c r="E76" s="71"/>
      <c r="F76" s="71"/>
      <c r="G76" s="71"/>
      <c r="H76" s="72"/>
      <c r="I76" s="71"/>
      <c r="J76" s="71"/>
      <c r="K76" s="71"/>
      <c r="L76" s="71"/>
      <c r="M76" s="71"/>
      <c r="N76" s="71"/>
      <c r="O76" s="71"/>
      <c r="P76" s="71"/>
      <c r="Q76" s="71"/>
    </row>
    <row r="77" spans="1:17" ht="15.75" customHeight="1">
      <c r="A77" s="70"/>
      <c r="B77" s="72"/>
      <c r="C77" s="71"/>
      <c r="D77" s="71"/>
      <c r="E77" s="71"/>
      <c r="F77" s="71"/>
      <c r="G77" s="71"/>
      <c r="H77" s="72"/>
      <c r="I77" s="71"/>
      <c r="J77" s="71"/>
      <c r="K77" s="71"/>
      <c r="L77" s="71"/>
      <c r="M77" s="71"/>
      <c r="N77" s="71"/>
      <c r="O77" s="71"/>
      <c r="P77" s="71"/>
      <c r="Q77" s="71"/>
    </row>
    <row r="78" spans="1:17" ht="15.75" customHeight="1">
      <c r="A78" s="70"/>
      <c r="B78" s="72"/>
      <c r="C78" s="71"/>
      <c r="D78" s="71"/>
      <c r="E78" s="71"/>
      <c r="F78" s="71"/>
      <c r="G78" s="71"/>
      <c r="H78" s="72"/>
      <c r="I78" s="71"/>
      <c r="J78" s="71"/>
      <c r="K78" s="71"/>
      <c r="L78" s="71"/>
      <c r="M78" s="71"/>
      <c r="N78" s="71"/>
      <c r="O78" s="71"/>
      <c r="P78" s="71"/>
      <c r="Q78" s="71"/>
    </row>
    <row r="79" spans="1:17" ht="15.75" customHeight="1">
      <c r="A79" s="70"/>
      <c r="B79" s="72"/>
      <c r="C79" s="71"/>
      <c r="D79" s="71"/>
      <c r="E79" s="71"/>
      <c r="F79" s="71"/>
      <c r="G79" s="71"/>
      <c r="H79" s="72"/>
      <c r="I79" s="71"/>
      <c r="J79" s="71"/>
      <c r="K79" s="71"/>
      <c r="L79" s="71"/>
      <c r="M79" s="71"/>
      <c r="N79" s="71"/>
      <c r="O79" s="71"/>
      <c r="P79" s="71"/>
      <c r="Q79" s="71"/>
    </row>
    <row r="80" spans="1:17" ht="15.75" customHeight="1">
      <c r="A80" s="70"/>
      <c r="B80" s="72"/>
      <c r="C80" s="71"/>
      <c r="D80" s="71"/>
      <c r="E80" s="71"/>
      <c r="F80" s="71"/>
      <c r="G80" s="71"/>
      <c r="H80" s="72"/>
      <c r="I80" s="71"/>
      <c r="J80" s="71"/>
      <c r="K80" s="71"/>
      <c r="L80" s="71"/>
      <c r="M80" s="71"/>
      <c r="N80" s="71"/>
      <c r="O80" s="71"/>
      <c r="P80" s="71"/>
      <c r="Q80" s="71"/>
    </row>
    <row r="81" spans="1:17" ht="15.75" customHeight="1">
      <c r="A81" s="70"/>
      <c r="B81" s="72"/>
      <c r="C81" s="71"/>
      <c r="D81" s="71"/>
      <c r="E81" s="71"/>
      <c r="F81" s="71"/>
      <c r="G81" s="71"/>
      <c r="H81" s="72"/>
      <c r="I81" s="71"/>
      <c r="J81" s="71"/>
      <c r="K81" s="71"/>
      <c r="L81" s="71"/>
      <c r="M81" s="71"/>
      <c r="N81" s="71"/>
      <c r="O81" s="71"/>
      <c r="P81" s="71"/>
      <c r="Q81" s="71"/>
    </row>
    <row r="82" spans="1:17" ht="15.75" customHeight="1">
      <c r="A82" s="70"/>
      <c r="B82" s="72"/>
      <c r="C82" s="71"/>
      <c r="D82" s="71"/>
      <c r="E82" s="71"/>
      <c r="F82" s="71"/>
      <c r="G82" s="71"/>
      <c r="H82" s="72"/>
      <c r="I82" s="71"/>
      <c r="J82" s="71"/>
      <c r="K82" s="71"/>
      <c r="L82" s="71"/>
      <c r="M82" s="71"/>
      <c r="N82" s="71"/>
      <c r="O82" s="71"/>
      <c r="P82" s="71"/>
      <c r="Q82" s="71"/>
    </row>
    <row r="83" spans="1:17" ht="15.75" customHeight="1">
      <c r="A83" s="70"/>
      <c r="B83" s="72"/>
      <c r="C83" s="71"/>
      <c r="D83" s="71"/>
      <c r="E83" s="71"/>
      <c r="F83" s="71"/>
      <c r="G83" s="71"/>
      <c r="H83" s="72"/>
      <c r="I83" s="71"/>
      <c r="J83" s="71"/>
      <c r="K83" s="71"/>
      <c r="L83" s="71"/>
      <c r="M83" s="71"/>
      <c r="N83" s="71"/>
      <c r="O83" s="71"/>
      <c r="P83" s="71"/>
      <c r="Q83" s="71"/>
    </row>
    <row r="84" spans="1:17" ht="15.75" customHeight="1">
      <c r="A84" s="70"/>
      <c r="B84" s="72"/>
      <c r="C84" s="71"/>
      <c r="D84" s="71"/>
      <c r="E84" s="71"/>
      <c r="F84" s="71"/>
      <c r="G84" s="71"/>
      <c r="H84" s="72"/>
      <c r="I84" s="71"/>
      <c r="J84" s="71"/>
      <c r="K84" s="71"/>
      <c r="L84" s="71"/>
      <c r="M84" s="71"/>
      <c r="N84" s="71"/>
      <c r="O84" s="71"/>
      <c r="P84" s="71"/>
      <c r="Q84" s="71"/>
    </row>
    <row r="85" spans="1:17" ht="15.75" customHeight="1">
      <c r="A85" s="70"/>
      <c r="B85" s="72"/>
      <c r="C85" s="71"/>
      <c r="D85" s="71"/>
      <c r="E85" s="71"/>
      <c r="F85" s="71"/>
      <c r="G85" s="71"/>
      <c r="H85" s="72"/>
      <c r="I85" s="71"/>
      <c r="J85" s="71"/>
      <c r="K85" s="71"/>
      <c r="L85" s="71"/>
      <c r="M85" s="71"/>
      <c r="N85" s="71"/>
      <c r="O85" s="71"/>
      <c r="P85" s="71"/>
      <c r="Q85" s="71"/>
    </row>
    <row r="86" spans="1:17" ht="15.75" customHeight="1">
      <c r="A86" s="70"/>
      <c r="B86" s="72"/>
      <c r="C86" s="71"/>
      <c r="D86" s="71"/>
      <c r="E86" s="71"/>
      <c r="F86" s="71"/>
      <c r="G86" s="71"/>
      <c r="H86" s="72"/>
      <c r="I86" s="71"/>
      <c r="J86" s="71"/>
      <c r="K86" s="71"/>
      <c r="L86" s="71"/>
      <c r="M86" s="71"/>
      <c r="N86" s="71"/>
      <c r="O86" s="71"/>
      <c r="P86" s="71"/>
      <c r="Q86" s="71"/>
    </row>
    <row r="87" spans="1:17" ht="15.75" customHeight="1">
      <c r="A87" s="70"/>
      <c r="B87" s="72"/>
      <c r="C87" s="71"/>
      <c r="D87" s="71"/>
      <c r="E87" s="71"/>
      <c r="F87" s="71"/>
      <c r="G87" s="71"/>
      <c r="H87" s="72"/>
      <c r="I87" s="71"/>
      <c r="J87" s="71"/>
      <c r="K87" s="71"/>
      <c r="L87" s="71"/>
      <c r="M87" s="71"/>
      <c r="N87" s="71"/>
      <c r="O87" s="71"/>
      <c r="P87" s="71"/>
      <c r="Q87" s="71"/>
    </row>
    <row r="88" spans="1:17" ht="15.75" customHeight="1">
      <c r="A88" s="70"/>
      <c r="B88" s="72"/>
      <c r="C88" s="71"/>
      <c r="D88" s="71"/>
      <c r="E88" s="71"/>
      <c r="F88" s="71"/>
      <c r="G88" s="71"/>
      <c r="H88" s="72"/>
      <c r="I88" s="71"/>
      <c r="J88" s="71"/>
      <c r="K88" s="71"/>
      <c r="L88" s="71"/>
      <c r="M88" s="71"/>
      <c r="N88" s="71"/>
      <c r="O88" s="71"/>
      <c r="P88" s="71"/>
      <c r="Q88" s="71"/>
    </row>
    <row r="89" spans="1:17" ht="15.75" customHeight="1">
      <c r="A89" s="70"/>
      <c r="B89" s="72"/>
      <c r="C89" s="71"/>
      <c r="D89" s="71"/>
      <c r="E89" s="71"/>
      <c r="F89" s="71"/>
      <c r="G89" s="71"/>
      <c r="H89" s="72"/>
      <c r="I89" s="71"/>
      <c r="J89" s="71"/>
      <c r="K89" s="71"/>
      <c r="L89" s="71"/>
      <c r="M89" s="71"/>
      <c r="N89" s="71"/>
      <c r="O89" s="71"/>
      <c r="P89" s="71"/>
      <c r="Q89" s="71"/>
    </row>
    <row r="90" spans="1:17" ht="15.75" customHeight="1">
      <c r="A90" s="70"/>
      <c r="B90" s="72"/>
      <c r="C90" s="71"/>
      <c r="D90" s="71"/>
      <c r="E90" s="71"/>
      <c r="F90" s="71"/>
      <c r="G90" s="71"/>
      <c r="H90" s="72"/>
      <c r="I90" s="71"/>
      <c r="J90" s="71"/>
      <c r="K90" s="71"/>
      <c r="L90" s="71"/>
      <c r="M90" s="71"/>
      <c r="N90" s="71"/>
      <c r="O90" s="71"/>
      <c r="P90" s="71"/>
      <c r="Q90" s="71"/>
    </row>
    <row r="91" spans="1:17" ht="15.75" customHeight="1">
      <c r="A91" s="70"/>
      <c r="B91" s="72"/>
      <c r="C91" s="71"/>
      <c r="D91" s="71"/>
      <c r="E91" s="71"/>
      <c r="F91" s="71"/>
      <c r="G91" s="71"/>
      <c r="H91" s="72"/>
      <c r="I91" s="71"/>
      <c r="J91" s="71"/>
      <c r="K91" s="71"/>
      <c r="L91" s="71"/>
      <c r="M91" s="71"/>
      <c r="N91" s="71"/>
      <c r="O91" s="71"/>
      <c r="P91" s="71"/>
      <c r="Q91" s="71"/>
    </row>
    <row r="92" spans="1:17" ht="15.75" customHeight="1">
      <c r="A92" s="70"/>
      <c r="B92" s="72"/>
      <c r="C92" s="71"/>
      <c r="D92" s="71"/>
      <c r="E92" s="71"/>
      <c r="F92" s="71"/>
      <c r="G92" s="71"/>
      <c r="H92" s="72"/>
      <c r="I92" s="71"/>
      <c r="J92" s="71"/>
      <c r="K92" s="71"/>
      <c r="L92" s="71"/>
      <c r="M92" s="71"/>
      <c r="N92" s="71"/>
      <c r="O92" s="71"/>
      <c r="P92" s="71"/>
      <c r="Q92" s="71"/>
    </row>
    <row r="93" spans="1:17" ht="15.75" customHeight="1">
      <c r="A93" s="70"/>
      <c r="B93" s="72"/>
      <c r="C93" s="71"/>
      <c r="D93" s="71"/>
      <c r="E93" s="71"/>
      <c r="F93" s="71"/>
      <c r="G93" s="71"/>
      <c r="H93" s="72"/>
      <c r="I93" s="71"/>
      <c r="J93" s="71"/>
      <c r="K93" s="71"/>
      <c r="L93" s="71"/>
      <c r="M93" s="71"/>
      <c r="N93" s="71"/>
      <c r="O93" s="71"/>
      <c r="P93" s="71"/>
      <c r="Q93" s="71"/>
    </row>
    <row r="94" spans="1:17" ht="15.75" customHeight="1">
      <c r="A94" s="70"/>
      <c r="B94" s="72"/>
      <c r="C94" s="71"/>
      <c r="D94" s="71"/>
      <c r="E94" s="71"/>
      <c r="F94" s="71"/>
      <c r="G94" s="71"/>
      <c r="H94" s="72"/>
      <c r="I94" s="71"/>
      <c r="J94" s="71"/>
      <c r="K94" s="71"/>
      <c r="L94" s="71"/>
      <c r="M94" s="71"/>
      <c r="N94" s="71"/>
      <c r="O94" s="71"/>
      <c r="P94" s="71"/>
      <c r="Q94" s="71"/>
    </row>
    <row r="95" spans="1:17" ht="15.75" customHeight="1">
      <c r="A95" s="70"/>
      <c r="B95" s="72"/>
      <c r="C95" s="71"/>
      <c r="D95" s="71"/>
      <c r="E95" s="71"/>
      <c r="F95" s="71"/>
      <c r="G95" s="71"/>
      <c r="H95" s="72"/>
      <c r="I95" s="71"/>
      <c r="J95" s="71"/>
      <c r="K95" s="71"/>
      <c r="L95" s="71"/>
      <c r="M95" s="71"/>
      <c r="N95" s="71"/>
      <c r="O95" s="71"/>
      <c r="P95" s="71"/>
      <c r="Q95" s="71"/>
    </row>
    <row r="96" spans="1:17" ht="15.75" customHeight="1">
      <c r="A96" s="70"/>
      <c r="B96" s="72"/>
      <c r="C96" s="71"/>
      <c r="D96" s="71"/>
      <c r="E96" s="71"/>
      <c r="F96" s="71"/>
      <c r="G96" s="71"/>
      <c r="H96" s="72"/>
      <c r="I96" s="71"/>
      <c r="J96" s="71"/>
      <c r="K96" s="71"/>
      <c r="L96" s="71"/>
      <c r="M96" s="71"/>
      <c r="N96" s="71"/>
      <c r="O96" s="71"/>
      <c r="P96" s="71"/>
      <c r="Q96" s="71"/>
    </row>
    <row r="97" spans="1:17" ht="15.75" customHeight="1">
      <c r="A97" s="70"/>
      <c r="B97" s="72"/>
      <c r="C97" s="71"/>
      <c r="D97" s="71"/>
      <c r="E97" s="71"/>
      <c r="F97" s="71"/>
      <c r="G97" s="71"/>
      <c r="H97" s="72"/>
      <c r="I97" s="71"/>
      <c r="J97" s="71"/>
      <c r="K97" s="71"/>
      <c r="L97" s="71"/>
      <c r="M97" s="71"/>
      <c r="N97" s="71"/>
      <c r="O97" s="71"/>
      <c r="P97" s="71"/>
      <c r="Q97" s="71"/>
    </row>
    <row r="98" spans="1:17" ht="15.75" customHeight="1">
      <c r="A98" s="70"/>
      <c r="B98" s="72"/>
      <c r="C98" s="71"/>
      <c r="D98" s="71"/>
      <c r="E98" s="71"/>
      <c r="F98" s="71"/>
      <c r="G98" s="71"/>
      <c r="H98" s="72"/>
      <c r="I98" s="71"/>
      <c r="J98" s="71"/>
      <c r="K98" s="71"/>
      <c r="L98" s="71"/>
      <c r="M98" s="71"/>
      <c r="N98" s="71"/>
      <c r="O98" s="71"/>
      <c r="P98" s="71"/>
      <c r="Q98" s="71"/>
    </row>
    <row r="99" spans="1:17" ht="15.75" customHeight="1">
      <c r="A99" s="70"/>
      <c r="B99" s="72"/>
      <c r="C99" s="71"/>
      <c r="D99" s="71"/>
      <c r="E99" s="71"/>
      <c r="F99" s="71"/>
      <c r="G99" s="71"/>
      <c r="H99" s="72"/>
      <c r="I99" s="71"/>
      <c r="J99" s="71"/>
      <c r="K99" s="71"/>
      <c r="L99" s="71"/>
      <c r="M99" s="71"/>
      <c r="N99" s="71"/>
      <c r="O99" s="71"/>
      <c r="P99" s="71"/>
      <c r="Q99" s="71"/>
    </row>
    <row r="100" spans="1:17" ht="15.75" customHeight="1">
      <c r="A100" s="70"/>
      <c r="B100" s="72"/>
      <c r="C100" s="71"/>
      <c r="D100" s="71"/>
      <c r="E100" s="71"/>
      <c r="F100" s="71"/>
      <c r="G100" s="71"/>
      <c r="H100" s="72"/>
      <c r="I100" s="71"/>
      <c r="J100" s="71"/>
      <c r="K100" s="71"/>
      <c r="L100" s="71"/>
      <c r="M100" s="71"/>
      <c r="N100" s="71"/>
      <c r="O100" s="71"/>
      <c r="P100" s="71"/>
      <c r="Q100" s="71"/>
    </row>
    <row r="101" spans="1:17" ht="15.75" customHeight="1">
      <c r="A101" s="70"/>
      <c r="B101" s="72"/>
      <c r="C101" s="71"/>
      <c r="D101" s="71"/>
      <c r="E101" s="71"/>
      <c r="F101" s="71"/>
      <c r="G101" s="71"/>
      <c r="H101" s="72"/>
      <c r="I101" s="71"/>
      <c r="J101" s="71"/>
      <c r="K101" s="71"/>
      <c r="L101" s="71"/>
      <c r="M101" s="71"/>
      <c r="N101" s="71"/>
      <c r="O101" s="71"/>
      <c r="P101" s="71"/>
      <c r="Q101" s="71"/>
    </row>
    <row r="102" spans="1:17" ht="15.75" customHeight="1">
      <c r="A102" s="70"/>
      <c r="B102" s="72"/>
      <c r="C102" s="71"/>
      <c r="D102" s="71"/>
      <c r="E102" s="71"/>
      <c r="F102" s="71"/>
      <c r="G102" s="71"/>
      <c r="H102" s="72"/>
      <c r="I102" s="71"/>
      <c r="J102" s="71"/>
      <c r="K102" s="71"/>
      <c r="L102" s="71"/>
      <c r="M102" s="71"/>
      <c r="N102" s="71"/>
      <c r="O102" s="71"/>
      <c r="P102" s="71"/>
      <c r="Q102" s="71"/>
    </row>
    <row r="103" spans="1:17" ht="15.75" customHeight="1">
      <c r="A103" s="70"/>
      <c r="B103" s="72"/>
      <c r="C103" s="71"/>
      <c r="D103" s="71"/>
      <c r="E103" s="71"/>
      <c r="F103" s="71"/>
      <c r="G103" s="71"/>
      <c r="H103" s="72"/>
      <c r="I103" s="71"/>
      <c r="J103" s="71"/>
      <c r="K103" s="71"/>
      <c r="L103" s="71"/>
      <c r="M103" s="71"/>
      <c r="N103" s="71"/>
      <c r="O103" s="71"/>
      <c r="P103" s="71"/>
      <c r="Q103" s="71"/>
    </row>
    <row r="104" spans="1:17" ht="15.75" customHeight="1">
      <c r="A104" s="70"/>
      <c r="B104" s="72"/>
      <c r="C104" s="71"/>
      <c r="D104" s="71"/>
      <c r="E104" s="71"/>
      <c r="F104" s="71"/>
      <c r="G104" s="71"/>
      <c r="H104" s="72"/>
      <c r="I104" s="71"/>
      <c r="J104" s="71"/>
      <c r="K104" s="71"/>
      <c r="L104" s="71"/>
      <c r="M104" s="71"/>
      <c r="N104" s="71"/>
      <c r="O104" s="71"/>
      <c r="P104" s="71"/>
      <c r="Q104" s="71"/>
    </row>
    <row r="105" spans="1:17" ht="15.75" customHeight="1">
      <c r="A105" s="70"/>
      <c r="B105" s="72"/>
      <c r="C105" s="71"/>
      <c r="D105" s="71"/>
      <c r="E105" s="71"/>
      <c r="F105" s="71"/>
      <c r="G105" s="71"/>
      <c r="H105" s="72"/>
      <c r="I105" s="71"/>
      <c r="J105" s="71"/>
      <c r="K105" s="71"/>
      <c r="L105" s="71"/>
      <c r="M105" s="71"/>
      <c r="N105" s="71"/>
      <c r="O105" s="71"/>
      <c r="P105" s="71"/>
      <c r="Q105" s="71"/>
    </row>
    <row r="106" spans="1:17" ht="15.75" customHeight="1">
      <c r="A106" s="70"/>
      <c r="B106" s="72"/>
      <c r="C106" s="71"/>
      <c r="D106" s="71"/>
      <c r="E106" s="71"/>
      <c r="F106" s="71"/>
      <c r="G106" s="71"/>
      <c r="H106" s="72"/>
      <c r="I106" s="71"/>
      <c r="J106" s="71"/>
      <c r="K106" s="71"/>
      <c r="L106" s="71"/>
      <c r="M106" s="71"/>
      <c r="N106" s="71"/>
      <c r="O106" s="71"/>
      <c r="P106" s="71"/>
      <c r="Q106" s="71"/>
    </row>
    <row r="107" spans="1:17" ht="15.75" customHeight="1">
      <c r="A107" s="70"/>
      <c r="B107" s="72"/>
      <c r="C107" s="71"/>
      <c r="D107" s="71"/>
      <c r="E107" s="71"/>
      <c r="F107" s="71"/>
      <c r="G107" s="71"/>
      <c r="H107" s="72"/>
      <c r="I107" s="71"/>
      <c r="J107" s="71"/>
      <c r="K107" s="71"/>
      <c r="L107" s="71"/>
      <c r="M107" s="71"/>
      <c r="N107" s="71"/>
      <c r="O107" s="71"/>
      <c r="P107" s="71"/>
      <c r="Q107" s="71"/>
    </row>
    <row r="108" spans="1:17" ht="15.75" customHeight="1">
      <c r="A108" s="70"/>
      <c r="B108" s="72"/>
      <c r="C108" s="71"/>
      <c r="D108" s="71"/>
      <c r="E108" s="71"/>
      <c r="F108" s="71"/>
      <c r="G108" s="71"/>
      <c r="H108" s="72"/>
      <c r="I108" s="71"/>
      <c r="J108" s="71"/>
      <c r="K108" s="71"/>
      <c r="L108" s="71"/>
      <c r="M108" s="71"/>
      <c r="N108" s="71"/>
      <c r="O108" s="71"/>
      <c r="P108" s="71"/>
      <c r="Q108" s="71"/>
    </row>
    <row r="109" spans="1:17" ht="15.75" customHeight="1">
      <c r="A109" s="70"/>
      <c r="B109" s="72"/>
      <c r="C109" s="71"/>
      <c r="D109" s="71"/>
      <c r="E109" s="71"/>
      <c r="F109" s="71"/>
      <c r="G109" s="71"/>
      <c r="H109" s="72"/>
      <c r="I109" s="71"/>
      <c r="J109" s="71"/>
      <c r="K109" s="71"/>
      <c r="L109" s="71"/>
      <c r="M109" s="71"/>
      <c r="N109" s="71"/>
      <c r="O109" s="71"/>
      <c r="P109" s="71"/>
      <c r="Q109" s="71"/>
    </row>
    <row r="110" spans="1:17" ht="15.75" customHeight="1">
      <c r="A110" s="70"/>
      <c r="B110" s="72"/>
      <c r="C110" s="71"/>
      <c r="D110" s="71"/>
      <c r="E110" s="71"/>
      <c r="F110" s="71"/>
      <c r="G110" s="71"/>
      <c r="H110" s="72"/>
      <c r="I110" s="71"/>
      <c r="J110" s="71"/>
      <c r="K110" s="71"/>
      <c r="L110" s="71"/>
      <c r="M110" s="71"/>
      <c r="N110" s="71"/>
      <c r="O110" s="71"/>
      <c r="P110" s="71"/>
      <c r="Q110" s="71"/>
    </row>
    <row r="111" spans="1:17" ht="15.75" customHeight="1">
      <c r="A111" s="70"/>
      <c r="B111" s="72"/>
      <c r="C111" s="71"/>
      <c r="D111" s="71"/>
      <c r="E111" s="71"/>
      <c r="F111" s="71"/>
      <c r="G111" s="71"/>
      <c r="H111" s="72"/>
      <c r="I111" s="71"/>
      <c r="J111" s="71"/>
      <c r="K111" s="71"/>
      <c r="L111" s="71"/>
      <c r="M111" s="71"/>
      <c r="N111" s="71"/>
      <c r="O111" s="71"/>
      <c r="P111" s="71"/>
      <c r="Q111" s="71"/>
    </row>
    <row r="112" spans="1:17" ht="15.75" customHeight="1">
      <c r="A112" s="70"/>
      <c r="B112" s="72"/>
      <c r="C112" s="71"/>
      <c r="D112" s="71"/>
      <c r="E112" s="71"/>
      <c r="F112" s="71"/>
      <c r="G112" s="71"/>
      <c r="H112" s="72"/>
      <c r="I112" s="71"/>
      <c r="J112" s="71"/>
      <c r="K112" s="71"/>
      <c r="L112" s="71"/>
      <c r="M112" s="71"/>
      <c r="N112" s="71"/>
      <c r="O112" s="71"/>
      <c r="P112" s="71"/>
      <c r="Q112" s="71"/>
    </row>
    <row r="113" spans="1:17" ht="15.75" customHeight="1">
      <c r="A113" s="70"/>
      <c r="B113" s="72"/>
      <c r="C113" s="71"/>
      <c r="D113" s="71"/>
      <c r="E113" s="71"/>
      <c r="F113" s="71"/>
      <c r="G113" s="71"/>
      <c r="H113" s="72"/>
      <c r="I113" s="71"/>
      <c r="J113" s="71"/>
      <c r="K113" s="71"/>
      <c r="L113" s="71"/>
      <c r="M113" s="71"/>
      <c r="N113" s="71"/>
      <c r="O113" s="71"/>
      <c r="P113" s="71"/>
      <c r="Q113" s="71"/>
    </row>
    <row r="114" spans="1:17" ht="15.75" customHeight="1">
      <c r="A114" s="70"/>
      <c r="B114" s="72"/>
      <c r="C114" s="71"/>
      <c r="D114" s="71"/>
      <c r="E114" s="71"/>
      <c r="F114" s="71"/>
      <c r="G114" s="71"/>
      <c r="H114" s="72"/>
      <c r="I114" s="71"/>
      <c r="J114" s="71"/>
      <c r="K114" s="71"/>
      <c r="L114" s="71"/>
      <c r="M114" s="71"/>
      <c r="N114" s="71"/>
      <c r="O114" s="71"/>
      <c r="P114" s="71"/>
      <c r="Q114" s="71"/>
    </row>
    <row r="115" spans="1:17" ht="15.75" customHeight="1">
      <c r="A115" s="70"/>
      <c r="B115" s="72"/>
      <c r="C115" s="71"/>
      <c r="D115" s="71"/>
      <c r="E115" s="71"/>
      <c r="F115" s="71"/>
      <c r="G115" s="71"/>
      <c r="H115" s="72"/>
      <c r="I115" s="71"/>
      <c r="J115" s="71"/>
      <c r="K115" s="71"/>
      <c r="L115" s="71"/>
      <c r="M115" s="71"/>
      <c r="N115" s="71"/>
      <c r="O115" s="71"/>
      <c r="P115" s="71"/>
      <c r="Q115" s="71"/>
    </row>
    <row r="116" spans="1:17" ht="15.75" customHeight="1">
      <c r="A116" s="70"/>
      <c r="B116" s="72"/>
      <c r="C116" s="71"/>
      <c r="D116" s="71"/>
      <c r="E116" s="71"/>
      <c r="F116" s="71"/>
      <c r="G116" s="71"/>
      <c r="H116" s="72"/>
      <c r="I116" s="71"/>
      <c r="J116" s="71"/>
      <c r="K116" s="71"/>
      <c r="L116" s="71"/>
      <c r="M116" s="71"/>
      <c r="N116" s="71"/>
      <c r="O116" s="71"/>
      <c r="P116" s="71"/>
      <c r="Q116" s="71"/>
    </row>
    <row r="117" spans="1:17" ht="15.75" customHeight="1">
      <c r="A117" s="70"/>
      <c r="B117" s="72"/>
      <c r="C117" s="71"/>
      <c r="D117" s="71"/>
      <c r="E117" s="71"/>
      <c r="F117" s="71"/>
      <c r="G117" s="71"/>
      <c r="H117" s="72"/>
      <c r="I117" s="71"/>
      <c r="J117" s="71"/>
      <c r="K117" s="71"/>
      <c r="L117" s="71"/>
      <c r="M117" s="71"/>
      <c r="N117" s="71"/>
      <c r="O117" s="71"/>
      <c r="P117" s="71"/>
      <c r="Q117" s="71"/>
    </row>
    <row r="118" spans="1:17" ht="15.75" customHeight="1">
      <c r="A118" s="70"/>
      <c r="B118" s="72"/>
      <c r="C118" s="71"/>
      <c r="D118" s="71"/>
      <c r="E118" s="71"/>
      <c r="F118" s="71"/>
      <c r="G118" s="71"/>
      <c r="H118" s="72"/>
      <c r="I118" s="71"/>
      <c r="J118" s="71"/>
      <c r="K118" s="71"/>
      <c r="L118" s="71"/>
      <c r="M118" s="71"/>
      <c r="N118" s="71"/>
      <c r="O118" s="71"/>
      <c r="P118" s="71"/>
      <c r="Q118" s="71"/>
    </row>
    <row r="119" spans="1:17" ht="15.75" customHeight="1">
      <c r="A119" s="70"/>
      <c r="B119" s="72"/>
      <c r="C119" s="71"/>
      <c r="D119" s="71"/>
      <c r="E119" s="71"/>
      <c r="F119" s="71"/>
      <c r="G119" s="71"/>
      <c r="H119" s="72"/>
      <c r="I119" s="71"/>
      <c r="J119" s="71"/>
      <c r="K119" s="71"/>
      <c r="L119" s="71"/>
      <c r="M119" s="71"/>
      <c r="N119" s="71"/>
      <c r="O119" s="71"/>
      <c r="P119" s="71"/>
      <c r="Q119" s="71"/>
    </row>
    <row r="120" spans="1:17" ht="15.75" customHeight="1">
      <c r="A120" s="70"/>
      <c r="B120" s="72"/>
      <c r="C120" s="71"/>
      <c r="D120" s="71"/>
      <c r="E120" s="71"/>
      <c r="F120" s="71"/>
      <c r="G120" s="71"/>
      <c r="H120" s="72"/>
      <c r="I120" s="71"/>
      <c r="J120" s="71"/>
      <c r="K120" s="71"/>
      <c r="L120" s="71"/>
      <c r="M120" s="71"/>
      <c r="N120" s="71"/>
      <c r="O120" s="71"/>
      <c r="P120" s="71"/>
      <c r="Q120" s="71"/>
    </row>
    <row r="121" spans="1:17" ht="15.75" customHeight="1">
      <c r="A121" s="70"/>
      <c r="B121" s="72"/>
      <c r="C121" s="71"/>
      <c r="D121" s="71"/>
      <c r="E121" s="71"/>
      <c r="F121" s="71"/>
      <c r="G121" s="71"/>
      <c r="H121" s="72"/>
      <c r="I121" s="71"/>
      <c r="J121" s="71"/>
      <c r="K121" s="71"/>
      <c r="L121" s="71"/>
      <c r="M121" s="71"/>
      <c r="N121" s="71"/>
      <c r="O121" s="71"/>
      <c r="P121" s="71"/>
      <c r="Q121" s="71"/>
    </row>
    <row r="122" spans="1:17" ht="15.75" customHeight="1">
      <c r="A122" s="70"/>
      <c r="B122" s="72"/>
      <c r="C122" s="71"/>
      <c r="D122" s="71"/>
      <c r="E122" s="71"/>
      <c r="F122" s="71"/>
      <c r="G122" s="71"/>
      <c r="H122" s="72"/>
      <c r="I122" s="71"/>
      <c r="J122" s="71"/>
      <c r="K122" s="71"/>
      <c r="L122" s="71"/>
      <c r="M122" s="71"/>
      <c r="N122" s="71"/>
      <c r="O122" s="71"/>
      <c r="P122" s="71"/>
      <c r="Q122" s="71"/>
    </row>
    <row r="123" spans="1:17" ht="15.75" customHeight="1">
      <c r="A123" s="70"/>
      <c r="B123" s="72"/>
      <c r="C123" s="71"/>
      <c r="D123" s="71"/>
      <c r="E123" s="71"/>
      <c r="F123" s="71"/>
      <c r="G123" s="71"/>
      <c r="H123" s="72"/>
      <c r="I123" s="71"/>
      <c r="J123" s="71"/>
      <c r="K123" s="71"/>
      <c r="L123" s="71"/>
      <c r="M123" s="71"/>
      <c r="N123" s="71"/>
      <c r="O123" s="71"/>
      <c r="P123" s="71"/>
      <c r="Q123" s="71"/>
    </row>
    <row r="124" spans="1:17" ht="15.75" customHeight="1">
      <c r="A124" s="70"/>
      <c r="B124" s="72"/>
      <c r="C124" s="71"/>
      <c r="D124" s="71"/>
      <c r="E124" s="71"/>
      <c r="F124" s="71"/>
      <c r="G124" s="71"/>
      <c r="H124" s="72"/>
      <c r="I124" s="71"/>
      <c r="J124" s="71"/>
      <c r="K124" s="71"/>
      <c r="L124" s="71"/>
      <c r="M124" s="71"/>
      <c r="N124" s="71"/>
      <c r="O124" s="71"/>
      <c r="P124" s="71"/>
      <c r="Q124" s="71"/>
    </row>
    <row r="125" spans="1:17" ht="15.75" customHeight="1">
      <c r="A125" s="70"/>
      <c r="B125" s="72"/>
      <c r="C125" s="71"/>
      <c r="D125" s="71"/>
      <c r="E125" s="71"/>
      <c r="F125" s="71"/>
      <c r="G125" s="71"/>
      <c r="H125" s="72"/>
      <c r="I125" s="71"/>
      <c r="J125" s="71"/>
      <c r="K125" s="71"/>
      <c r="L125" s="71"/>
      <c r="M125" s="71"/>
      <c r="N125" s="71"/>
      <c r="O125" s="71"/>
      <c r="P125" s="71"/>
      <c r="Q125" s="71"/>
    </row>
    <row r="126" spans="1:17" ht="15.75" customHeight="1">
      <c r="A126" s="70"/>
      <c r="B126" s="72"/>
      <c r="C126" s="71"/>
      <c r="D126" s="71"/>
      <c r="E126" s="71"/>
      <c r="F126" s="71"/>
      <c r="G126" s="71"/>
      <c r="H126" s="72"/>
      <c r="I126" s="71"/>
      <c r="J126" s="71"/>
      <c r="K126" s="71"/>
      <c r="L126" s="71"/>
      <c r="M126" s="71"/>
      <c r="N126" s="71"/>
      <c r="O126" s="71"/>
      <c r="P126" s="71"/>
      <c r="Q126" s="71"/>
    </row>
    <row r="127" spans="1:17" ht="15.75" customHeight="1">
      <c r="A127" s="70"/>
      <c r="B127" s="72"/>
      <c r="C127" s="71"/>
      <c r="D127" s="71"/>
      <c r="E127" s="71"/>
      <c r="F127" s="71"/>
      <c r="G127" s="71"/>
      <c r="H127" s="72"/>
      <c r="I127" s="71"/>
      <c r="J127" s="71"/>
      <c r="K127" s="71"/>
      <c r="L127" s="71"/>
      <c r="M127" s="71"/>
      <c r="N127" s="71"/>
      <c r="O127" s="71"/>
      <c r="P127" s="71"/>
      <c r="Q127" s="71"/>
    </row>
    <row r="128" spans="1:17" ht="15.75" customHeight="1">
      <c r="A128" s="70"/>
      <c r="B128" s="72"/>
      <c r="C128" s="71"/>
      <c r="D128" s="71"/>
      <c r="E128" s="71"/>
      <c r="F128" s="71"/>
      <c r="G128" s="71"/>
      <c r="H128" s="72"/>
      <c r="I128" s="71"/>
      <c r="J128" s="71"/>
      <c r="K128" s="71"/>
      <c r="L128" s="71"/>
      <c r="M128" s="71"/>
      <c r="N128" s="71"/>
      <c r="O128" s="71"/>
      <c r="P128" s="71"/>
      <c r="Q128" s="71"/>
    </row>
    <row r="129" spans="1:17" ht="15.75" customHeight="1">
      <c r="A129" s="70"/>
      <c r="B129" s="72"/>
      <c r="C129" s="71"/>
      <c r="D129" s="71"/>
      <c r="E129" s="71"/>
      <c r="F129" s="71"/>
      <c r="G129" s="71"/>
      <c r="H129" s="72"/>
      <c r="I129" s="71"/>
      <c r="J129" s="71"/>
      <c r="K129" s="71"/>
      <c r="L129" s="71"/>
      <c r="M129" s="71"/>
      <c r="N129" s="71"/>
      <c r="O129" s="71"/>
      <c r="P129" s="71"/>
      <c r="Q129" s="71"/>
    </row>
    <row r="130" spans="1:17" ht="15.75" customHeight="1">
      <c r="A130" s="70"/>
      <c r="B130" s="72"/>
      <c r="C130" s="71"/>
      <c r="D130" s="71"/>
      <c r="E130" s="71"/>
      <c r="F130" s="71"/>
      <c r="G130" s="71"/>
      <c r="H130" s="72"/>
      <c r="I130" s="71"/>
      <c r="J130" s="71"/>
      <c r="K130" s="71"/>
      <c r="L130" s="71"/>
      <c r="M130" s="71"/>
      <c r="N130" s="71"/>
      <c r="O130" s="71"/>
      <c r="P130" s="71"/>
      <c r="Q130" s="71"/>
    </row>
    <row r="131" spans="1:17" ht="15.75" customHeight="1">
      <c r="A131" s="70"/>
      <c r="B131" s="72"/>
      <c r="C131" s="71"/>
      <c r="D131" s="71"/>
      <c r="E131" s="71"/>
      <c r="F131" s="71"/>
      <c r="G131" s="71"/>
      <c r="H131" s="72"/>
      <c r="I131" s="71"/>
      <c r="J131" s="71"/>
      <c r="K131" s="71"/>
      <c r="L131" s="71"/>
      <c r="M131" s="71"/>
      <c r="N131" s="71"/>
      <c r="O131" s="71"/>
      <c r="P131" s="71"/>
      <c r="Q131" s="71"/>
    </row>
    <row r="132" spans="1:17" ht="15.75" customHeight="1">
      <c r="A132" s="70"/>
      <c r="B132" s="72"/>
      <c r="C132" s="71"/>
      <c r="D132" s="71"/>
      <c r="E132" s="71"/>
      <c r="F132" s="71"/>
      <c r="G132" s="71"/>
      <c r="H132" s="72"/>
      <c r="I132" s="71"/>
      <c r="J132" s="71"/>
      <c r="K132" s="71"/>
      <c r="L132" s="71"/>
      <c r="M132" s="71"/>
      <c r="N132" s="71"/>
      <c r="O132" s="71"/>
      <c r="P132" s="71"/>
      <c r="Q132" s="71"/>
    </row>
    <row r="133" spans="1:17" ht="15.75" customHeight="1">
      <c r="A133" s="70"/>
      <c r="B133" s="72"/>
      <c r="C133" s="71"/>
      <c r="D133" s="71"/>
      <c r="E133" s="71"/>
      <c r="F133" s="71"/>
      <c r="G133" s="71"/>
      <c r="H133" s="72"/>
      <c r="I133" s="71"/>
      <c r="J133" s="71"/>
      <c r="K133" s="71"/>
      <c r="L133" s="71"/>
      <c r="M133" s="71"/>
      <c r="N133" s="71"/>
      <c r="O133" s="71"/>
      <c r="P133" s="71"/>
      <c r="Q133" s="71"/>
    </row>
    <row r="134" spans="1:17" ht="15.75" customHeight="1">
      <c r="A134" s="70"/>
      <c r="B134" s="72"/>
      <c r="C134" s="71"/>
      <c r="D134" s="71"/>
      <c r="E134" s="71"/>
      <c r="F134" s="71"/>
      <c r="G134" s="71"/>
      <c r="H134" s="72"/>
      <c r="I134" s="71"/>
      <c r="J134" s="71"/>
      <c r="K134" s="71"/>
      <c r="L134" s="71"/>
      <c r="M134" s="71"/>
      <c r="N134" s="71"/>
      <c r="O134" s="71"/>
      <c r="P134" s="71"/>
      <c r="Q134" s="71"/>
    </row>
    <row r="135" spans="1:17" ht="15.75" customHeight="1">
      <c r="A135" s="70"/>
      <c r="B135" s="72"/>
      <c r="C135" s="71"/>
      <c r="D135" s="71"/>
      <c r="E135" s="71"/>
      <c r="F135" s="71"/>
      <c r="G135" s="71"/>
      <c r="H135" s="72"/>
      <c r="I135" s="71"/>
      <c r="J135" s="71"/>
      <c r="K135" s="71"/>
      <c r="L135" s="71"/>
      <c r="M135" s="71"/>
      <c r="N135" s="71"/>
      <c r="O135" s="71"/>
      <c r="P135" s="71"/>
      <c r="Q135" s="71"/>
    </row>
    <row r="136" spans="1:17" ht="15.75" customHeight="1">
      <c r="A136" s="70"/>
      <c r="B136" s="72"/>
      <c r="C136" s="71"/>
      <c r="D136" s="71"/>
      <c r="E136" s="71"/>
      <c r="F136" s="71"/>
      <c r="G136" s="71"/>
      <c r="H136" s="72"/>
      <c r="I136" s="71"/>
      <c r="J136" s="71"/>
      <c r="K136" s="71"/>
      <c r="L136" s="71"/>
      <c r="M136" s="71"/>
      <c r="N136" s="71"/>
      <c r="O136" s="71"/>
      <c r="P136" s="71"/>
      <c r="Q136" s="71"/>
    </row>
    <row r="137" spans="1:17" ht="15.75" customHeight="1">
      <c r="A137" s="70"/>
      <c r="B137" s="72"/>
      <c r="C137" s="71"/>
      <c r="D137" s="71"/>
      <c r="E137" s="71"/>
      <c r="F137" s="71"/>
      <c r="G137" s="71"/>
      <c r="H137" s="72"/>
      <c r="I137" s="71"/>
      <c r="J137" s="71"/>
      <c r="K137" s="71"/>
      <c r="L137" s="71"/>
      <c r="M137" s="71"/>
      <c r="N137" s="71"/>
      <c r="O137" s="71"/>
      <c r="P137" s="71"/>
      <c r="Q137" s="71"/>
    </row>
    <row r="138" spans="1:17" ht="15.75" customHeight="1">
      <c r="A138" s="70"/>
      <c r="B138" s="72"/>
      <c r="C138" s="71"/>
      <c r="D138" s="71"/>
      <c r="E138" s="71"/>
      <c r="F138" s="71"/>
      <c r="G138" s="71"/>
      <c r="H138" s="72"/>
      <c r="I138" s="71"/>
      <c r="J138" s="71"/>
      <c r="K138" s="71"/>
      <c r="L138" s="71"/>
      <c r="M138" s="71"/>
      <c r="N138" s="71"/>
      <c r="O138" s="71"/>
      <c r="P138" s="71"/>
      <c r="Q138" s="71"/>
    </row>
    <row r="139" spans="1:17" ht="15.75" customHeight="1">
      <c r="A139" s="70"/>
      <c r="B139" s="72"/>
      <c r="C139" s="71"/>
      <c r="D139" s="71"/>
      <c r="E139" s="71"/>
      <c r="F139" s="71"/>
      <c r="G139" s="71"/>
      <c r="H139" s="72"/>
      <c r="I139" s="71"/>
      <c r="J139" s="71"/>
      <c r="K139" s="71"/>
      <c r="L139" s="71"/>
      <c r="M139" s="71"/>
      <c r="N139" s="71"/>
      <c r="O139" s="71"/>
      <c r="P139" s="71"/>
      <c r="Q139" s="71"/>
    </row>
    <row r="140" spans="1:17" ht="15.75" customHeight="1">
      <c r="A140" s="70"/>
      <c r="B140" s="72"/>
      <c r="C140" s="71"/>
      <c r="D140" s="71"/>
      <c r="E140" s="71"/>
      <c r="F140" s="71"/>
      <c r="G140" s="71"/>
      <c r="H140" s="72"/>
      <c r="I140" s="71"/>
      <c r="J140" s="71"/>
      <c r="K140" s="71"/>
      <c r="L140" s="71"/>
      <c r="M140" s="71"/>
      <c r="N140" s="71"/>
      <c r="O140" s="71"/>
      <c r="P140" s="71"/>
      <c r="Q140" s="71"/>
    </row>
    <row r="141" spans="1:17" ht="15.75" customHeight="1">
      <c r="A141" s="70"/>
      <c r="B141" s="72"/>
      <c r="C141" s="71"/>
      <c r="D141" s="71"/>
      <c r="E141" s="71"/>
      <c r="F141" s="71"/>
      <c r="G141" s="71"/>
      <c r="H141" s="72"/>
      <c r="I141" s="71"/>
      <c r="J141" s="71"/>
      <c r="K141" s="71"/>
      <c r="L141" s="71"/>
      <c r="M141" s="71"/>
      <c r="N141" s="71"/>
      <c r="O141" s="71"/>
      <c r="P141" s="71"/>
      <c r="Q141" s="71"/>
    </row>
    <row r="142" spans="1:17" ht="15.75" customHeight="1">
      <c r="A142" s="70"/>
      <c r="B142" s="72"/>
      <c r="C142" s="71"/>
      <c r="D142" s="71"/>
      <c r="E142" s="71"/>
      <c r="F142" s="71"/>
      <c r="G142" s="71"/>
      <c r="H142" s="72"/>
      <c r="I142" s="71"/>
      <c r="J142" s="71"/>
      <c r="K142" s="71"/>
      <c r="L142" s="71"/>
      <c r="M142" s="71"/>
      <c r="N142" s="71"/>
      <c r="O142" s="71"/>
      <c r="P142" s="71"/>
      <c r="Q142" s="71"/>
    </row>
    <row r="143" spans="1:17" ht="15.75" customHeight="1">
      <c r="A143" s="70"/>
      <c r="B143" s="72"/>
      <c r="C143" s="71"/>
      <c r="D143" s="71"/>
      <c r="E143" s="71"/>
      <c r="F143" s="71"/>
      <c r="G143" s="71"/>
      <c r="H143" s="72"/>
      <c r="I143" s="71"/>
      <c r="J143" s="71"/>
      <c r="K143" s="71"/>
      <c r="L143" s="71"/>
      <c r="M143" s="71"/>
      <c r="N143" s="71"/>
      <c r="O143" s="71"/>
      <c r="P143" s="71"/>
      <c r="Q143" s="71"/>
    </row>
    <row r="144" spans="1:17" ht="15.75" customHeight="1">
      <c r="A144" s="70"/>
      <c r="B144" s="72"/>
      <c r="C144" s="71"/>
      <c r="D144" s="71"/>
      <c r="E144" s="71"/>
      <c r="F144" s="71"/>
      <c r="G144" s="71"/>
      <c r="H144" s="72"/>
      <c r="I144" s="71"/>
      <c r="J144" s="71"/>
      <c r="K144" s="71"/>
      <c r="L144" s="71"/>
      <c r="M144" s="71"/>
      <c r="N144" s="71"/>
      <c r="O144" s="71"/>
      <c r="P144" s="71"/>
      <c r="Q144" s="71"/>
    </row>
    <row r="145" spans="1:17" ht="15.75" customHeight="1">
      <c r="A145" s="70"/>
      <c r="B145" s="72"/>
      <c r="C145" s="71"/>
      <c r="D145" s="71"/>
      <c r="E145" s="71"/>
      <c r="F145" s="71"/>
      <c r="G145" s="71"/>
      <c r="H145" s="72"/>
      <c r="I145" s="71"/>
      <c r="J145" s="71"/>
      <c r="K145" s="71"/>
      <c r="L145" s="71"/>
      <c r="M145" s="71"/>
      <c r="N145" s="71"/>
      <c r="O145" s="71"/>
      <c r="P145" s="71"/>
      <c r="Q145" s="71"/>
    </row>
    <row r="146" spans="1:17" ht="15.75" customHeight="1">
      <c r="A146" s="70"/>
      <c r="B146" s="72"/>
      <c r="C146" s="71"/>
      <c r="D146" s="71"/>
      <c r="E146" s="71"/>
      <c r="F146" s="71"/>
      <c r="G146" s="71"/>
      <c r="H146" s="72"/>
      <c r="I146" s="71"/>
      <c r="J146" s="71"/>
      <c r="K146" s="71"/>
      <c r="L146" s="71"/>
      <c r="M146" s="71"/>
      <c r="N146" s="71"/>
      <c r="O146" s="71"/>
      <c r="P146" s="71"/>
      <c r="Q146" s="71"/>
    </row>
    <row r="147" spans="1:17" ht="15.75" customHeight="1">
      <c r="A147" s="70"/>
      <c r="B147" s="72"/>
      <c r="C147" s="71"/>
      <c r="D147" s="71"/>
      <c r="E147" s="71"/>
      <c r="F147" s="71"/>
      <c r="G147" s="71"/>
      <c r="H147" s="72"/>
      <c r="I147" s="71"/>
      <c r="J147" s="71"/>
      <c r="K147" s="71"/>
      <c r="L147" s="71"/>
      <c r="M147" s="71"/>
      <c r="N147" s="71"/>
      <c r="O147" s="71"/>
      <c r="P147" s="71"/>
      <c r="Q147" s="71"/>
    </row>
    <row r="148" spans="1:17" ht="15.75" customHeight="1">
      <c r="A148" s="70"/>
      <c r="B148" s="72"/>
      <c r="C148" s="71"/>
      <c r="D148" s="71"/>
      <c r="E148" s="71"/>
      <c r="F148" s="71"/>
      <c r="G148" s="71"/>
      <c r="H148" s="72"/>
      <c r="I148" s="71"/>
      <c r="J148" s="71"/>
      <c r="K148" s="71"/>
      <c r="L148" s="71"/>
      <c r="M148" s="71"/>
      <c r="N148" s="71"/>
      <c r="O148" s="71"/>
      <c r="P148" s="71"/>
      <c r="Q148" s="71"/>
    </row>
    <row r="149" spans="1:17" ht="15.75" customHeight="1">
      <c r="A149" s="70"/>
      <c r="B149" s="72"/>
      <c r="C149" s="71"/>
      <c r="D149" s="71"/>
      <c r="E149" s="71"/>
      <c r="F149" s="71"/>
      <c r="G149" s="71"/>
      <c r="H149" s="72"/>
      <c r="I149" s="71"/>
      <c r="J149" s="71"/>
      <c r="K149" s="71"/>
      <c r="L149" s="71"/>
      <c r="M149" s="71"/>
      <c r="N149" s="71"/>
      <c r="O149" s="71"/>
      <c r="P149" s="71"/>
      <c r="Q149" s="71"/>
    </row>
    <row r="150" spans="1:17" ht="15.75" customHeight="1">
      <c r="A150" s="70"/>
      <c r="B150" s="72"/>
      <c r="C150" s="71"/>
      <c r="D150" s="71"/>
      <c r="E150" s="71"/>
      <c r="F150" s="71"/>
      <c r="G150" s="71"/>
      <c r="H150" s="72"/>
      <c r="I150" s="71"/>
      <c r="J150" s="71"/>
      <c r="K150" s="71"/>
      <c r="L150" s="71"/>
      <c r="M150" s="71"/>
      <c r="N150" s="71"/>
      <c r="O150" s="71"/>
      <c r="P150" s="71"/>
      <c r="Q150" s="71"/>
    </row>
    <row r="151" spans="1:17" ht="15.75" customHeight="1">
      <c r="A151" s="70"/>
      <c r="B151" s="72"/>
      <c r="C151" s="71"/>
      <c r="D151" s="71"/>
      <c r="E151" s="71"/>
      <c r="F151" s="71"/>
      <c r="G151" s="71"/>
      <c r="H151" s="72"/>
      <c r="I151" s="71"/>
      <c r="J151" s="71"/>
      <c r="K151" s="71"/>
      <c r="L151" s="71"/>
      <c r="M151" s="71"/>
      <c r="N151" s="71"/>
      <c r="O151" s="71"/>
      <c r="P151" s="71"/>
      <c r="Q151" s="71"/>
    </row>
    <row r="152" spans="1:17" ht="15.75" customHeight="1">
      <c r="A152" s="70"/>
      <c r="B152" s="72"/>
      <c r="C152" s="71"/>
      <c r="D152" s="71"/>
      <c r="E152" s="71"/>
      <c r="F152" s="71"/>
      <c r="G152" s="71"/>
      <c r="H152" s="72"/>
      <c r="I152" s="71"/>
      <c r="J152" s="71"/>
      <c r="K152" s="71"/>
      <c r="L152" s="71"/>
      <c r="M152" s="71"/>
      <c r="N152" s="71"/>
      <c r="O152" s="71"/>
      <c r="P152" s="71"/>
      <c r="Q152" s="71"/>
    </row>
    <row r="153" spans="1:17" ht="15.75" customHeight="1">
      <c r="A153" s="70"/>
      <c r="B153" s="72"/>
      <c r="C153" s="71"/>
      <c r="D153" s="71"/>
      <c r="E153" s="71"/>
      <c r="F153" s="71"/>
      <c r="G153" s="71"/>
      <c r="H153" s="72"/>
      <c r="I153" s="71"/>
      <c r="J153" s="71"/>
      <c r="K153" s="71"/>
      <c r="L153" s="71"/>
      <c r="M153" s="71"/>
      <c r="N153" s="71"/>
      <c r="O153" s="71"/>
      <c r="P153" s="71"/>
      <c r="Q153" s="71"/>
    </row>
    <row r="154" spans="1:17" ht="15.75" customHeight="1">
      <c r="A154" s="70"/>
      <c r="B154" s="72"/>
      <c r="C154" s="71"/>
      <c r="D154" s="71"/>
      <c r="E154" s="71"/>
      <c r="F154" s="71"/>
      <c r="G154" s="71"/>
      <c r="H154" s="72"/>
      <c r="I154" s="71"/>
      <c r="J154" s="71"/>
      <c r="K154" s="71"/>
      <c r="L154" s="71"/>
      <c r="M154" s="71"/>
      <c r="N154" s="71"/>
      <c r="O154" s="71"/>
      <c r="P154" s="71"/>
      <c r="Q154" s="71"/>
    </row>
    <row r="155" spans="1:17" ht="15.75" customHeight="1">
      <c r="A155" s="70"/>
      <c r="B155" s="72"/>
      <c r="C155" s="71"/>
      <c r="D155" s="71"/>
      <c r="E155" s="71"/>
      <c r="F155" s="71"/>
      <c r="G155" s="71"/>
      <c r="H155" s="72"/>
      <c r="I155" s="71"/>
      <c r="J155" s="71"/>
      <c r="K155" s="71"/>
      <c r="L155" s="71"/>
      <c r="M155" s="71"/>
      <c r="N155" s="71"/>
      <c r="O155" s="71"/>
      <c r="P155" s="71"/>
      <c r="Q155" s="71"/>
    </row>
    <row r="156" spans="1:17" ht="15.75" customHeight="1">
      <c r="A156" s="70"/>
      <c r="B156" s="72"/>
      <c r="C156" s="71"/>
      <c r="D156" s="71"/>
      <c r="E156" s="71"/>
      <c r="F156" s="71"/>
      <c r="G156" s="71"/>
      <c r="H156" s="72"/>
      <c r="I156" s="71"/>
      <c r="J156" s="71"/>
      <c r="K156" s="71"/>
      <c r="L156" s="71"/>
      <c r="M156" s="71"/>
      <c r="N156" s="71"/>
      <c r="O156" s="71"/>
      <c r="P156" s="71"/>
      <c r="Q156" s="71"/>
    </row>
    <row r="157" spans="1:17" ht="15.75" customHeight="1">
      <c r="A157" s="70"/>
      <c r="B157" s="72"/>
      <c r="C157" s="71"/>
      <c r="D157" s="71"/>
      <c r="E157" s="71"/>
      <c r="F157" s="71"/>
      <c r="G157" s="71"/>
      <c r="H157" s="72"/>
      <c r="I157" s="71"/>
      <c r="J157" s="71"/>
      <c r="K157" s="71"/>
      <c r="L157" s="71"/>
      <c r="M157" s="71"/>
      <c r="N157" s="71"/>
      <c r="O157" s="71"/>
      <c r="P157" s="71"/>
      <c r="Q157" s="71"/>
    </row>
    <row r="158" spans="1:17" ht="15.75" customHeight="1">
      <c r="A158" s="70"/>
      <c r="B158" s="72"/>
      <c r="C158" s="71"/>
      <c r="D158" s="71"/>
      <c r="E158" s="71"/>
      <c r="F158" s="71"/>
      <c r="G158" s="71"/>
      <c r="H158" s="72"/>
      <c r="I158" s="71"/>
      <c r="J158" s="71"/>
      <c r="K158" s="71"/>
      <c r="L158" s="71"/>
      <c r="M158" s="71"/>
      <c r="N158" s="71"/>
      <c r="O158" s="71"/>
      <c r="P158" s="71"/>
      <c r="Q158" s="71"/>
    </row>
    <row r="159" spans="1:17" ht="15.75" customHeight="1">
      <c r="A159" s="70"/>
      <c r="B159" s="72"/>
      <c r="C159" s="71"/>
      <c r="D159" s="71"/>
      <c r="E159" s="71"/>
      <c r="F159" s="71"/>
      <c r="G159" s="71"/>
      <c r="H159" s="72"/>
      <c r="I159" s="71"/>
      <c r="J159" s="71"/>
      <c r="K159" s="71"/>
      <c r="L159" s="71"/>
      <c r="M159" s="71"/>
      <c r="N159" s="71"/>
      <c r="O159" s="71"/>
      <c r="P159" s="71"/>
      <c r="Q159" s="71"/>
    </row>
    <row r="160" spans="1:17" ht="15.75" customHeight="1">
      <c r="A160" s="70"/>
      <c r="B160" s="72"/>
      <c r="C160" s="71"/>
      <c r="D160" s="71"/>
      <c r="E160" s="71"/>
      <c r="F160" s="71"/>
      <c r="G160" s="71"/>
      <c r="H160" s="72"/>
      <c r="I160" s="71"/>
      <c r="J160" s="71"/>
      <c r="K160" s="71"/>
      <c r="L160" s="71"/>
      <c r="M160" s="71"/>
      <c r="N160" s="71"/>
      <c r="O160" s="71"/>
      <c r="P160" s="71"/>
      <c r="Q160" s="71"/>
    </row>
    <row r="161" spans="1:17" ht="15.75" customHeight="1">
      <c r="A161" s="70"/>
      <c r="B161" s="72"/>
      <c r="C161" s="71"/>
      <c r="D161" s="71"/>
      <c r="E161" s="71"/>
      <c r="F161" s="71"/>
      <c r="G161" s="71"/>
      <c r="H161" s="72"/>
      <c r="I161" s="71"/>
      <c r="J161" s="71"/>
      <c r="K161" s="71"/>
      <c r="L161" s="71"/>
      <c r="M161" s="71"/>
      <c r="N161" s="71"/>
      <c r="O161" s="71"/>
      <c r="P161" s="71"/>
      <c r="Q161" s="71"/>
    </row>
    <row r="162" spans="1:17" ht="15.75" customHeight="1">
      <c r="A162" s="70"/>
      <c r="B162" s="72"/>
      <c r="C162" s="71"/>
      <c r="D162" s="71"/>
      <c r="E162" s="71"/>
      <c r="F162" s="71"/>
      <c r="G162" s="71"/>
      <c r="H162" s="72"/>
      <c r="I162" s="71"/>
      <c r="J162" s="71"/>
      <c r="K162" s="71"/>
      <c r="L162" s="71"/>
      <c r="M162" s="71"/>
      <c r="N162" s="71"/>
      <c r="O162" s="71"/>
      <c r="P162" s="71"/>
      <c r="Q162" s="71"/>
    </row>
    <row r="163" spans="1:17" ht="15.75" customHeight="1">
      <c r="A163" s="70"/>
      <c r="B163" s="72"/>
      <c r="C163" s="71"/>
      <c r="D163" s="71"/>
      <c r="E163" s="71"/>
      <c r="F163" s="71"/>
      <c r="G163" s="71"/>
      <c r="H163" s="72"/>
      <c r="I163" s="71"/>
      <c r="J163" s="71"/>
      <c r="K163" s="71"/>
      <c r="L163" s="71"/>
      <c r="M163" s="71"/>
      <c r="N163" s="71"/>
      <c r="O163" s="71"/>
      <c r="P163" s="71"/>
      <c r="Q163" s="71"/>
    </row>
    <row r="164" spans="1:17" ht="15.75" customHeight="1">
      <c r="A164" s="70"/>
      <c r="B164" s="72"/>
      <c r="C164" s="71"/>
      <c r="D164" s="71"/>
      <c r="E164" s="71"/>
      <c r="F164" s="71"/>
      <c r="G164" s="71"/>
      <c r="H164" s="72"/>
      <c r="I164" s="71"/>
      <c r="J164" s="71"/>
      <c r="K164" s="71"/>
      <c r="L164" s="71"/>
      <c r="M164" s="71"/>
      <c r="N164" s="71"/>
      <c r="O164" s="71"/>
      <c r="P164" s="71"/>
      <c r="Q164" s="71"/>
    </row>
    <row r="165" spans="1:17" ht="15.75" customHeight="1">
      <c r="A165" s="70"/>
      <c r="B165" s="72"/>
      <c r="C165" s="71"/>
      <c r="D165" s="71"/>
      <c r="E165" s="71"/>
      <c r="F165" s="71"/>
      <c r="G165" s="71"/>
      <c r="H165" s="72"/>
      <c r="I165" s="71"/>
      <c r="J165" s="71"/>
      <c r="K165" s="71"/>
      <c r="L165" s="71"/>
      <c r="M165" s="71"/>
      <c r="N165" s="71"/>
      <c r="O165" s="71"/>
      <c r="P165" s="71"/>
      <c r="Q165" s="71"/>
    </row>
    <row r="166" spans="1:17" ht="15.75" customHeight="1">
      <c r="A166" s="70"/>
      <c r="B166" s="72"/>
      <c r="C166" s="71"/>
      <c r="D166" s="71"/>
      <c r="E166" s="71"/>
      <c r="F166" s="71"/>
      <c r="G166" s="71"/>
      <c r="H166" s="72"/>
      <c r="I166" s="71"/>
      <c r="J166" s="71"/>
      <c r="K166" s="71"/>
      <c r="L166" s="71"/>
      <c r="M166" s="71"/>
      <c r="N166" s="71"/>
      <c r="O166" s="71"/>
      <c r="P166" s="71"/>
      <c r="Q166" s="71"/>
    </row>
    <row r="167" spans="1:17" ht="15.75" customHeight="1">
      <c r="A167" s="70"/>
      <c r="B167" s="72"/>
      <c r="C167" s="71"/>
      <c r="D167" s="71"/>
      <c r="E167" s="71"/>
      <c r="F167" s="71"/>
      <c r="G167" s="71"/>
      <c r="H167" s="72"/>
      <c r="I167" s="71"/>
      <c r="J167" s="71"/>
      <c r="K167" s="71"/>
      <c r="L167" s="71"/>
      <c r="M167" s="71"/>
      <c r="N167" s="71"/>
      <c r="O167" s="71"/>
      <c r="P167" s="71"/>
      <c r="Q167" s="71"/>
    </row>
    <row r="168" spans="1:17" ht="15.75" customHeight="1">
      <c r="A168" s="70"/>
      <c r="B168" s="72"/>
      <c r="C168" s="71"/>
      <c r="D168" s="71"/>
      <c r="E168" s="71"/>
      <c r="F168" s="71"/>
      <c r="G168" s="71"/>
      <c r="H168" s="72"/>
      <c r="I168" s="71"/>
      <c r="J168" s="71"/>
      <c r="K168" s="71"/>
      <c r="L168" s="71"/>
      <c r="M168" s="71"/>
      <c r="N168" s="71"/>
      <c r="O168" s="71"/>
      <c r="P168" s="71"/>
      <c r="Q168" s="71"/>
    </row>
    <row r="169" spans="1:17" ht="15.75" customHeight="1">
      <c r="A169" s="70"/>
      <c r="B169" s="72"/>
      <c r="C169" s="71"/>
      <c r="D169" s="71"/>
      <c r="E169" s="71"/>
      <c r="F169" s="71"/>
      <c r="G169" s="71"/>
      <c r="H169" s="72"/>
      <c r="I169" s="71"/>
      <c r="J169" s="71"/>
      <c r="K169" s="71"/>
      <c r="L169" s="71"/>
      <c r="M169" s="71"/>
      <c r="N169" s="71"/>
      <c r="O169" s="71"/>
      <c r="P169" s="71"/>
      <c r="Q169" s="71"/>
    </row>
    <row r="170" spans="1:17" ht="15.75" customHeight="1">
      <c r="A170" s="70"/>
      <c r="B170" s="72"/>
      <c r="C170" s="71"/>
      <c r="D170" s="71"/>
      <c r="E170" s="71"/>
      <c r="F170" s="71"/>
      <c r="G170" s="71"/>
      <c r="H170" s="72"/>
      <c r="I170" s="71"/>
      <c r="J170" s="71"/>
      <c r="K170" s="71"/>
      <c r="L170" s="71"/>
      <c r="M170" s="71"/>
      <c r="N170" s="71"/>
      <c r="O170" s="71"/>
      <c r="P170" s="71"/>
      <c r="Q170" s="71"/>
    </row>
    <row r="171" spans="1:17" ht="15.75" customHeight="1">
      <c r="A171" s="70"/>
      <c r="B171" s="72"/>
      <c r="C171" s="71"/>
      <c r="D171" s="71"/>
      <c r="E171" s="71"/>
      <c r="F171" s="71"/>
      <c r="G171" s="71"/>
      <c r="H171" s="72"/>
      <c r="I171" s="71"/>
      <c r="J171" s="71"/>
      <c r="K171" s="71"/>
      <c r="L171" s="71"/>
      <c r="M171" s="71"/>
      <c r="N171" s="71"/>
      <c r="O171" s="71"/>
      <c r="P171" s="71"/>
      <c r="Q171" s="71"/>
    </row>
    <row r="172" spans="1:17" ht="15.75" customHeight="1">
      <c r="A172" s="70"/>
      <c r="B172" s="72"/>
      <c r="C172" s="71"/>
      <c r="D172" s="71"/>
      <c r="E172" s="71"/>
      <c r="F172" s="71"/>
      <c r="G172" s="71"/>
      <c r="H172" s="72"/>
      <c r="I172" s="71"/>
      <c r="J172" s="71"/>
      <c r="K172" s="71"/>
      <c r="L172" s="71"/>
      <c r="M172" s="71"/>
      <c r="N172" s="71"/>
      <c r="O172" s="71"/>
      <c r="P172" s="71"/>
      <c r="Q172" s="71"/>
    </row>
    <row r="173" spans="1:17" ht="15.75" customHeight="1">
      <c r="A173" s="70"/>
      <c r="B173" s="72"/>
      <c r="C173" s="71"/>
      <c r="D173" s="71"/>
      <c r="E173" s="71"/>
      <c r="F173" s="71"/>
      <c r="G173" s="71"/>
      <c r="H173" s="72"/>
      <c r="I173" s="71"/>
      <c r="J173" s="71"/>
      <c r="K173" s="71"/>
      <c r="L173" s="71"/>
      <c r="M173" s="71"/>
      <c r="N173" s="71"/>
      <c r="O173" s="71"/>
      <c r="P173" s="71"/>
      <c r="Q173" s="71"/>
    </row>
    <row r="174" spans="1:17" ht="15.75" customHeight="1">
      <c r="A174" s="70"/>
      <c r="B174" s="72"/>
      <c r="C174" s="71"/>
      <c r="D174" s="71"/>
      <c r="E174" s="71"/>
      <c r="F174" s="71"/>
      <c r="G174" s="71"/>
      <c r="H174" s="72"/>
      <c r="I174" s="71"/>
      <c r="J174" s="71"/>
      <c r="K174" s="71"/>
      <c r="L174" s="71"/>
      <c r="M174" s="71"/>
      <c r="N174" s="71"/>
      <c r="O174" s="71"/>
      <c r="P174" s="71"/>
      <c r="Q174" s="71"/>
    </row>
    <row r="175" spans="1:17" ht="15.75" customHeight="1">
      <c r="A175" s="70"/>
      <c r="B175" s="72"/>
      <c r="C175" s="71"/>
      <c r="D175" s="71"/>
      <c r="E175" s="71"/>
      <c r="F175" s="71"/>
      <c r="G175" s="71"/>
      <c r="H175" s="72"/>
      <c r="I175" s="71"/>
      <c r="J175" s="71"/>
      <c r="K175" s="71"/>
      <c r="L175" s="71"/>
      <c r="M175" s="71"/>
      <c r="N175" s="71"/>
      <c r="O175" s="71"/>
      <c r="P175" s="71"/>
      <c r="Q175" s="71"/>
    </row>
    <row r="176" spans="1:17" ht="15.75" customHeight="1">
      <c r="A176" s="70"/>
      <c r="B176" s="72"/>
      <c r="C176" s="71"/>
      <c r="D176" s="71"/>
      <c r="E176" s="71"/>
      <c r="F176" s="71"/>
      <c r="G176" s="71"/>
      <c r="H176" s="72"/>
      <c r="I176" s="71"/>
      <c r="J176" s="71"/>
      <c r="K176" s="71"/>
      <c r="L176" s="71"/>
      <c r="M176" s="71"/>
      <c r="N176" s="71"/>
      <c r="O176" s="71"/>
      <c r="P176" s="71"/>
      <c r="Q176" s="71"/>
    </row>
    <row r="177" spans="1:17" ht="15.75" customHeight="1">
      <c r="A177" s="70"/>
      <c r="B177" s="72"/>
      <c r="C177" s="71"/>
      <c r="D177" s="71"/>
      <c r="E177" s="71"/>
      <c r="F177" s="71"/>
      <c r="G177" s="71"/>
      <c r="H177" s="72"/>
      <c r="I177" s="71"/>
      <c r="J177" s="71"/>
      <c r="K177" s="71"/>
      <c r="L177" s="71"/>
      <c r="M177" s="71"/>
      <c r="N177" s="71"/>
      <c r="O177" s="71"/>
      <c r="P177" s="71"/>
      <c r="Q177" s="71"/>
    </row>
    <row r="178" spans="1:17" ht="15.75" customHeight="1">
      <c r="A178" s="70"/>
      <c r="B178" s="72"/>
      <c r="C178" s="71"/>
      <c r="D178" s="71"/>
      <c r="E178" s="71"/>
      <c r="F178" s="71"/>
      <c r="G178" s="71"/>
      <c r="H178" s="72"/>
      <c r="I178" s="71"/>
      <c r="J178" s="71"/>
      <c r="K178" s="71"/>
      <c r="L178" s="71"/>
      <c r="M178" s="71"/>
      <c r="N178" s="71"/>
      <c r="O178" s="71"/>
      <c r="P178" s="71"/>
      <c r="Q178" s="71"/>
    </row>
    <row r="179" spans="1:17" ht="15.75" customHeight="1">
      <c r="A179" s="70"/>
      <c r="B179" s="72"/>
      <c r="C179" s="71"/>
      <c r="D179" s="71"/>
      <c r="E179" s="71"/>
      <c r="F179" s="71"/>
      <c r="G179" s="71"/>
      <c r="H179" s="72"/>
      <c r="I179" s="71"/>
      <c r="J179" s="71"/>
      <c r="K179" s="71"/>
      <c r="L179" s="71"/>
      <c r="M179" s="71"/>
      <c r="N179" s="71"/>
      <c r="O179" s="71"/>
      <c r="P179" s="71"/>
      <c r="Q179" s="71"/>
    </row>
    <row r="180" spans="1:17" ht="15.75" customHeight="1">
      <c r="A180" s="70"/>
      <c r="B180" s="72"/>
      <c r="C180" s="71"/>
      <c r="D180" s="71"/>
      <c r="E180" s="71"/>
      <c r="F180" s="71"/>
      <c r="G180" s="71"/>
      <c r="H180" s="72"/>
      <c r="I180" s="71"/>
      <c r="J180" s="71"/>
      <c r="K180" s="71"/>
      <c r="L180" s="71"/>
      <c r="M180" s="71"/>
      <c r="N180" s="71"/>
      <c r="O180" s="71"/>
      <c r="P180" s="71"/>
      <c r="Q180" s="71"/>
    </row>
    <row r="181" spans="1:17" ht="15.75" customHeight="1">
      <c r="A181" s="70"/>
      <c r="B181" s="72"/>
      <c r="C181" s="71"/>
      <c r="D181" s="71"/>
      <c r="E181" s="71"/>
      <c r="F181" s="71"/>
      <c r="G181" s="71"/>
      <c r="H181" s="72"/>
      <c r="I181" s="71"/>
      <c r="J181" s="71"/>
      <c r="K181" s="71"/>
      <c r="L181" s="71"/>
      <c r="M181" s="71"/>
      <c r="N181" s="71"/>
      <c r="O181" s="71"/>
      <c r="P181" s="71"/>
      <c r="Q181" s="71"/>
    </row>
    <row r="182" spans="1:17" ht="15.75" customHeight="1">
      <c r="A182" s="70"/>
      <c r="B182" s="72"/>
      <c r="C182" s="71"/>
      <c r="D182" s="71"/>
      <c r="E182" s="71"/>
      <c r="F182" s="71"/>
      <c r="G182" s="71"/>
      <c r="H182" s="72"/>
      <c r="I182" s="71"/>
      <c r="J182" s="71"/>
      <c r="K182" s="71"/>
      <c r="L182" s="71"/>
      <c r="M182" s="71"/>
      <c r="N182" s="71"/>
      <c r="O182" s="71"/>
      <c r="P182" s="71"/>
      <c r="Q182" s="71"/>
    </row>
    <row r="183" spans="1:17" ht="15.75" customHeight="1">
      <c r="A183" s="70"/>
      <c r="B183" s="72"/>
      <c r="C183" s="71"/>
      <c r="D183" s="71"/>
      <c r="E183" s="71"/>
      <c r="F183" s="71"/>
      <c r="G183" s="71"/>
      <c r="H183" s="72"/>
      <c r="I183" s="71"/>
      <c r="J183" s="71"/>
      <c r="K183" s="71"/>
      <c r="L183" s="71"/>
      <c r="M183" s="71"/>
      <c r="N183" s="71"/>
      <c r="O183" s="71"/>
      <c r="P183" s="71"/>
      <c r="Q183" s="71"/>
    </row>
    <row r="184" spans="1:17" ht="15.75" customHeight="1">
      <c r="A184" s="70"/>
      <c r="B184" s="72"/>
      <c r="C184" s="71"/>
      <c r="D184" s="71"/>
      <c r="E184" s="71"/>
      <c r="F184" s="71"/>
      <c r="G184" s="71"/>
      <c r="H184" s="72"/>
      <c r="I184" s="71"/>
      <c r="J184" s="71"/>
      <c r="K184" s="71"/>
      <c r="L184" s="71"/>
      <c r="M184" s="71"/>
      <c r="N184" s="71"/>
      <c r="O184" s="71"/>
      <c r="P184" s="71"/>
      <c r="Q184" s="71"/>
    </row>
    <row r="185" spans="1:17" ht="15.75" customHeight="1">
      <c r="A185" s="70"/>
      <c r="B185" s="72"/>
      <c r="C185" s="71"/>
      <c r="D185" s="71"/>
      <c r="E185" s="71"/>
      <c r="F185" s="71"/>
      <c r="G185" s="71"/>
      <c r="H185" s="72"/>
      <c r="I185" s="71"/>
      <c r="J185" s="71"/>
      <c r="K185" s="71"/>
      <c r="L185" s="71"/>
      <c r="M185" s="71"/>
      <c r="N185" s="71"/>
      <c r="O185" s="71"/>
      <c r="P185" s="71"/>
      <c r="Q185" s="71"/>
    </row>
    <row r="186" spans="1:17" ht="15.75" customHeight="1">
      <c r="A186" s="70"/>
      <c r="B186" s="72"/>
      <c r="C186" s="71"/>
      <c r="D186" s="71"/>
      <c r="E186" s="71"/>
      <c r="F186" s="71"/>
      <c r="G186" s="71"/>
      <c r="H186" s="72"/>
      <c r="I186" s="71"/>
      <c r="J186" s="71"/>
      <c r="K186" s="71"/>
      <c r="L186" s="71"/>
      <c r="M186" s="71"/>
      <c r="N186" s="71"/>
      <c r="O186" s="71"/>
      <c r="P186" s="71"/>
      <c r="Q186" s="71"/>
    </row>
    <row r="187" spans="1:17" ht="15.75" customHeight="1">
      <c r="A187" s="70"/>
      <c r="B187" s="72"/>
      <c r="C187" s="71"/>
      <c r="D187" s="71"/>
      <c r="E187" s="71"/>
      <c r="F187" s="71"/>
      <c r="G187" s="71"/>
      <c r="H187" s="72"/>
      <c r="I187" s="71"/>
      <c r="J187" s="71"/>
      <c r="K187" s="71"/>
      <c r="L187" s="71"/>
      <c r="M187" s="71"/>
      <c r="N187" s="71"/>
      <c r="O187" s="71"/>
      <c r="P187" s="71"/>
      <c r="Q187" s="71"/>
    </row>
    <row r="188" spans="1:17" ht="15.75" customHeight="1">
      <c r="A188" s="70"/>
      <c r="B188" s="72"/>
      <c r="C188" s="71"/>
      <c r="D188" s="71"/>
      <c r="E188" s="71"/>
      <c r="F188" s="71"/>
      <c r="G188" s="71"/>
      <c r="H188" s="72"/>
      <c r="I188" s="71"/>
      <c r="J188" s="71"/>
      <c r="K188" s="71"/>
      <c r="L188" s="71"/>
      <c r="M188" s="71"/>
      <c r="N188" s="71"/>
      <c r="O188" s="71"/>
      <c r="P188" s="71"/>
      <c r="Q188" s="71"/>
    </row>
    <row r="189" spans="1:17" ht="15.75" customHeight="1">
      <c r="A189" s="70"/>
      <c r="B189" s="72"/>
      <c r="C189" s="71"/>
      <c r="D189" s="71"/>
      <c r="E189" s="71"/>
      <c r="F189" s="71"/>
      <c r="G189" s="71"/>
      <c r="H189" s="72"/>
      <c r="I189" s="71"/>
      <c r="J189" s="71"/>
      <c r="K189" s="71"/>
      <c r="L189" s="71"/>
      <c r="M189" s="71"/>
      <c r="N189" s="71"/>
      <c r="O189" s="71"/>
      <c r="P189" s="71"/>
      <c r="Q189" s="71"/>
    </row>
    <row r="190" spans="1:17" ht="15.75" customHeight="1">
      <c r="A190" s="70"/>
      <c r="B190" s="72"/>
      <c r="C190" s="71"/>
      <c r="D190" s="71"/>
      <c r="E190" s="71"/>
      <c r="F190" s="71"/>
      <c r="G190" s="71"/>
      <c r="H190" s="72"/>
      <c r="I190" s="71"/>
      <c r="J190" s="71"/>
      <c r="K190" s="71"/>
      <c r="L190" s="71"/>
      <c r="M190" s="71"/>
      <c r="N190" s="71"/>
      <c r="O190" s="71"/>
      <c r="P190" s="71"/>
      <c r="Q190" s="71"/>
    </row>
    <row r="191" spans="1:17" ht="15.75" customHeight="1">
      <c r="A191" s="70"/>
      <c r="B191" s="72"/>
      <c r="C191" s="71"/>
      <c r="D191" s="71"/>
      <c r="E191" s="71"/>
      <c r="F191" s="71"/>
      <c r="G191" s="71"/>
      <c r="H191" s="72"/>
      <c r="I191" s="71"/>
      <c r="J191" s="71"/>
      <c r="K191" s="71"/>
      <c r="L191" s="71"/>
      <c r="M191" s="71"/>
      <c r="N191" s="71"/>
      <c r="O191" s="71"/>
      <c r="P191" s="71"/>
      <c r="Q191" s="71"/>
    </row>
    <row r="192" spans="1:17" ht="15.75" customHeight="1">
      <c r="A192" s="70"/>
      <c r="B192" s="72"/>
      <c r="C192" s="71"/>
      <c r="D192" s="71"/>
      <c r="E192" s="71"/>
      <c r="F192" s="71"/>
      <c r="G192" s="71"/>
      <c r="H192" s="72"/>
      <c r="I192" s="71"/>
      <c r="J192" s="71"/>
      <c r="K192" s="71"/>
      <c r="L192" s="71"/>
      <c r="M192" s="71"/>
      <c r="N192" s="71"/>
      <c r="O192" s="71"/>
      <c r="P192" s="71"/>
      <c r="Q192" s="71"/>
    </row>
    <row r="193" spans="1:17" ht="15.75" customHeight="1">
      <c r="A193" s="70"/>
      <c r="B193" s="72"/>
      <c r="C193" s="71"/>
      <c r="D193" s="71"/>
      <c r="E193" s="71"/>
      <c r="F193" s="71"/>
      <c r="G193" s="71"/>
      <c r="H193" s="72"/>
      <c r="I193" s="71"/>
      <c r="J193" s="71"/>
      <c r="K193" s="71"/>
      <c r="L193" s="71"/>
      <c r="M193" s="71"/>
      <c r="N193" s="71"/>
      <c r="O193" s="71"/>
      <c r="P193" s="71"/>
      <c r="Q193" s="71"/>
    </row>
    <row r="194" spans="1:17" ht="15.75" customHeight="1">
      <c r="A194" s="70"/>
      <c r="B194" s="72"/>
      <c r="C194" s="71"/>
      <c r="D194" s="71"/>
      <c r="E194" s="71"/>
      <c r="F194" s="71"/>
      <c r="G194" s="71"/>
      <c r="H194" s="72"/>
      <c r="I194" s="71"/>
      <c r="J194" s="71"/>
      <c r="K194" s="71"/>
      <c r="L194" s="71"/>
      <c r="M194" s="71"/>
      <c r="N194" s="71"/>
      <c r="O194" s="71"/>
      <c r="P194" s="71"/>
      <c r="Q194" s="71"/>
    </row>
    <row r="195" spans="1:17" ht="15.75" customHeight="1">
      <c r="A195" s="70"/>
      <c r="B195" s="72"/>
      <c r="C195" s="71"/>
      <c r="D195" s="71"/>
      <c r="E195" s="71"/>
      <c r="F195" s="71"/>
      <c r="G195" s="71"/>
      <c r="H195" s="72"/>
      <c r="I195" s="71"/>
      <c r="J195" s="71"/>
      <c r="K195" s="71"/>
      <c r="L195" s="71"/>
      <c r="M195" s="71"/>
      <c r="N195" s="71"/>
      <c r="O195" s="71"/>
      <c r="P195" s="71"/>
      <c r="Q195" s="71"/>
    </row>
    <row r="196" spans="1:17" ht="15.75" customHeight="1">
      <c r="A196" s="70"/>
      <c r="B196" s="72"/>
      <c r="C196" s="71"/>
      <c r="D196" s="71"/>
      <c r="E196" s="71"/>
      <c r="F196" s="71"/>
      <c r="G196" s="71"/>
      <c r="H196" s="72"/>
      <c r="I196" s="71"/>
      <c r="J196" s="71"/>
      <c r="K196" s="71"/>
      <c r="L196" s="71"/>
      <c r="M196" s="71"/>
      <c r="N196" s="71"/>
      <c r="O196" s="71"/>
      <c r="P196" s="71"/>
      <c r="Q196" s="71"/>
    </row>
    <row r="197" spans="1:17" ht="15.75" customHeight="1">
      <c r="A197" s="70"/>
      <c r="B197" s="72"/>
      <c r="C197" s="71"/>
      <c r="D197" s="71"/>
      <c r="E197" s="71"/>
      <c r="F197" s="71"/>
      <c r="G197" s="71"/>
      <c r="H197" s="72"/>
      <c r="I197" s="71"/>
      <c r="J197" s="71"/>
      <c r="K197" s="71"/>
      <c r="L197" s="71"/>
      <c r="M197" s="71"/>
      <c r="N197" s="71"/>
      <c r="O197" s="71"/>
      <c r="P197" s="71"/>
      <c r="Q197" s="71"/>
    </row>
    <row r="198" spans="1:17" ht="15.75" customHeight="1">
      <c r="A198" s="70"/>
      <c r="B198" s="72"/>
      <c r="C198" s="71"/>
      <c r="D198" s="71"/>
      <c r="E198" s="71"/>
      <c r="F198" s="71"/>
      <c r="G198" s="71"/>
      <c r="H198" s="72"/>
      <c r="I198" s="71"/>
      <c r="J198" s="71"/>
      <c r="K198" s="71"/>
      <c r="L198" s="71"/>
      <c r="M198" s="71"/>
      <c r="N198" s="71"/>
      <c r="O198" s="71"/>
      <c r="P198" s="71"/>
      <c r="Q198" s="71"/>
    </row>
    <row r="199" spans="1:17" ht="15.75" customHeight="1">
      <c r="A199" s="70"/>
      <c r="B199" s="72"/>
      <c r="C199" s="71"/>
      <c r="D199" s="71"/>
      <c r="E199" s="71"/>
      <c r="F199" s="71"/>
      <c r="G199" s="71"/>
      <c r="H199" s="72"/>
      <c r="I199" s="71"/>
      <c r="J199" s="71"/>
      <c r="K199" s="71"/>
      <c r="L199" s="71"/>
      <c r="M199" s="71"/>
      <c r="N199" s="71"/>
      <c r="O199" s="71"/>
      <c r="P199" s="71"/>
      <c r="Q199" s="71"/>
    </row>
    <row r="200" spans="1:17" ht="15.75" customHeight="1">
      <c r="A200" s="70"/>
      <c r="B200" s="72"/>
      <c r="C200" s="71"/>
      <c r="D200" s="71"/>
      <c r="E200" s="71"/>
      <c r="F200" s="71"/>
      <c r="G200" s="71"/>
      <c r="H200" s="72"/>
      <c r="I200" s="71"/>
      <c r="J200" s="71"/>
      <c r="K200" s="71"/>
      <c r="L200" s="71"/>
      <c r="M200" s="71"/>
      <c r="N200" s="71"/>
      <c r="O200" s="71"/>
      <c r="P200" s="71"/>
      <c r="Q200" s="71"/>
    </row>
    <row r="201" spans="1:17" ht="15.75" customHeight="1">
      <c r="A201" s="70"/>
      <c r="B201" s="72"/>
      <c r="C201" s="71"/>
      <c r="D201" s="71"/>
      <c r="E201" s="71"/>
      <c r="F201" s="71"/>
      <c r="G201" s="71"/>
      <c r="H201" s="72"/>
      <c r="I201" s="71"/>
      <c r="J201" s="71"/>
      <c r="K201" s="71"/>
      <c r="L201" s="71"/>
      <c r="M201" s="71"/>
      <c r="N201" s="71"/>
      <c r="O201" s="71"/>
      <c r="P201" s="71"/>
      <c r="Q201" s="71"/>
    </row>
    <row r="202" spans="1:17" ht="15.75" customHeight="1">
      <c r="A202" s="70"/>
      <c r="B202" s="72"/>
      <c r="C202" s="71"/>
      <c r="D202" s="71"/>
      <c r="E202" s="71"/>
      <c r="F202" s="71"/>
      <c r="G202" s="71"/>
      <c r="H202" s="72"/>
      <c r="I202" s="71"/>
      <c r="J202" s="71"/>
      <c r="K202" s="71"/>
      <c r="L202" s="71"/>
      <c r="M202" s="71"/>
      <c r="N202" s="71"/>
      <c r="O202" s="71"/>
      <c r="P202" s="71"/>
      <c r="Q202" s="71"/>
    </row>
    <row r="203" spans="1:17" ht="15.75" customHeight="1">
      <c r="A203" s="70"/>
      <c r="B203" s="72"/>
      <c r="C203" s="71"/>
      <c r="D203" s="71"/>
      <c r="E203" s="71"/>
      <c r="F203" s="71"/>
      <c r="G203" s="71"/>
      <c r="H203" s="72"/>
      <c r="I203" s="71"/>
      <c r="J203" s="71"/>
      <c r="K203" s="71"/>
      <c r="L203" s="71"/>
      <c r="M203" s="71"/>
      <c r="N203" s="71"/>
      <c r="O203" s="71"/>
      <c r="P203" s="71"/>
      <c r="Q203" s="71"/>
    </row>
    <row r="204" spans="1:17" ht="15.75" customHeight="1">
      <c r="A204" s="70"/>
      <c r="B204" s="72"/>
      <c r="C204" s="71"/>
      <c r="D204" s="71"/>
      <c r="E204" s="71"/>
      <c r="F204" s="71"/>
      <c r="G204" s="71"/>
      <c r="H204" s="72"/>
      <c r="I204" s="71"/>
      <c r="J204" s="71"/>
      <c r="K204" s="71"/>
      <c r="L204" s="71"/>
      <c r="M204" s="71"/>
      <c r="N204" s="71"/>
      <c r="O204" s="71"/>
      <c r="P204" s="71"/>
      <c r="Q204" s="71"/>
    </row>
    <row r="205" spans="1:17" ht="15.75" customHeight="1">
      <c r="A205" s="70"/>
      <c r="B205" s="72"/>
      <c r="C205" s="71"/>
      <c r="D205" s="71"/>
      <c r="E205" s="71"/>
      <c r="F205" s="71"/>
      <c r="G205" s="71"/>
      <c r="H205" s="72"/>
      <c r="I205" s="71"/>
      <c r="J205" s="71"/>
      <c r="K205" s="71"/>
      <c r="L205" s="71"/>
      <c r="M205" s="71"/>
      <c r="N205" s="71"/>
      <c r="O205" s="71"/>
      <c r="P205" s="71"/>
      <c r="Q205" s="71"/>
    </row>
    <row r="206" spans="1:17" ht="15.75" customHeight="1">
      <c r="A206" s="70"/>
      <c r="B206" s="72"/>
      <c r="C206" s="71"/>
      <c r="D206" s="71"/>
      <c r="E206" s="71"/>
      <c r="F206" s="71"/>
      <c r="G206" s="71"/>
      <c r="H206" s="72"/>
      <c r="I206" s="71"/>
      <c r="J206" s="71"/>
      <c r="K206" s="71"/>
      <c r="L206" s="71"/>
      <c r="M206" s="71"/>
      <c r="N206" s="71"/>
      <c r="O206" s="71"/>
      <c r="P206" s="71"/>
      <c r="Q206" s="71"/>
    </row>
    <row r="207" spans="1:17" ht="15.75" customHeight="1">
      <c r="A207" s="70"/>
      <c r="B207" s="72"/>
      <c r="C207" s="71"/>
      <c r="D207" s="71"/>
      <c r="E207" s="71"/>
      <c r="F207" s="71"/>
      <c r="G207" s="71"/>
      <c r="H207" s="72"/>
      <c r="I207" s="71"/>
      <c r="J207" s="71"/>
      <c r="K207" s="71"/>
      <c r="L207" s="71"/>
      <c r="M207" s="71"/>
      <c r="N207" s="71"/>
      <c r="O207" s="71"/>
      <c r="P207" s="71"/>
      <c r="Q207" s="71"/>
    </row>
    <row r="208" spans="1:17" ht="15.75" customHeight="1">
      <c r="A208" s="70"/>
      <c r="B208" s="72"/>
      <c r="C208" s="71"/>
      <c r="D208" s="71"/>
      <c r="E208" s="71"/>
      <c r="F208" s="71"/>
      <c r="G208" s="71"/>
      <c r="H208" s="72"/>
      <c r="I208" s="71"/>
      <c r="J208" s="71"/>
      <c r="K208" s="71"/>
      <c r="L208" s="71"/>
      <c r="M208" s="71"/>
      <c r="N208" s="71"/>
      <c r="O208" s="71"/>
      <c r="P208" s="71"/>
      <c r="Q208" s="71"/>
    </row>
    <row r="209" spans="1:17" ht="15.75" customHeight="1">
      <c r="A209" s="70"/>
      <c r="B209" s="72"/>
      <c r="C209" s="71"/>
      <c r="D209" s="71"/>
      <c r="E209" s="71"/>
      <c r="F209" s="71"/>
      <c r="G209" s="71"/>
      <c r="H209" s="72"/>
      <c r="I209" s="71"/>
      <c r="J209" s="71"/>
      <c r="K209" s="71"/>
      <c r="L209" s="71"/>
      <c r="M209" s="71"/>
      <c r="N209" s="71"/>
      <c r="O209" s="71"/>
      <c r="P209" s="71"/>
      <c r="Q209" s="71"/>
    </row>
    <row r="210" spans="1:17" ht="15.75" customHeight="1">
      <c r="A210" s="70"/>
      <c r="B210" s="72"/>
      <c r="C210" s="71"/>
      <c r="D210" s="71"/>
      <c r="E210" s="71"/>
      <c r="F210" s="71"/>
      <c r="G210" s="71"/>
      <c r="H210" s="72"/>
      <c r="I210" s="71"/>
      <c r="J210" s="71"/>
      <c r="K210" s="71"/>
      <c r="L210" s="71"/>
      <c r="M210" s="71"/>
      <c r="N210" s="71"/>
      <c r="O210" s="71"/>
      <c r="P210" s="71"/>
      <c r="Q210" s="71"/>
    </row>
    <row r="211" spans="1:17" ht="15.75" customHeight="1">
      <c r="A211" s="70"/>
      <c r="B211" s="72"/>
      <c r="C211" s="71"/>
      <c r="D211" s="71"/>
      <c r="E211" s="71"/>
      <c r="F211" s="71"/>
      <c r="G211" s="71"/>
      <c r="H211" s="72"/>
      <c r="I211" s="71"/>
      <c r="J211" s="71"/>
      <c r="K211" s="71"/>
      <c r="L211" s="71"/>
      <c r="M211" s="71"/>
      <c r="N211" s="71"/>
      <c r="O211" s="71"/>
      <c r="P211" s="71"/>
      <c r="Q211" s="71"/>
    </row>
    <row r="212" spans="1:17" ht="15.75" customHeight="1">
      <c r="A212" s="70"/>
      <c r="B212" s="72"/>
      <c r="C212" s="71"/>
      <c r="D212" s="71"/>
      <c r="E212" s="71"/>
      <c r="F212" s="71"/>
      <c r="G212" s="71"/>
      <c r="H212" s="72"/>
      <c r="I212" s="71"/>
      <c r="J212" s="71"/>
      <c r="K212" s="71"/>
      <c r="L212" s="71"/>
      <c r="M212" s="71"/>
      <c r="N212" s="71"/>
      <c r="O212" s="71"/>
      <c r="P212" s="71"/>
      <c r="Q212" s="71"/>
    </row>
    <row r="213" spans="1:17" ht="15.75" customHeight="1">
      <c r="A213" s="70"/>
      <c r="B213" s="72"/>
      <c r="C213" s="71"/>
      <c r="D213" s="71"/>
      <c r="E213" s="71"/>
      <c r="F213" s="71"/>
      <c r="G213" s="71"/>
      <c r="H213" s="72"/>
      <c r="I213" s="71"/>
      <c r="J213" s="71"/>
      <c r="K213" s="71"/>
      <c r="L213" s="71"/>
      <c r="M213" s="71"/>
      <c r="N213" s="71"/>
      <c r="O213" s="71"/>
      <c r="P213" s="71"/>
      <c r="Q213" s="71"/>
    </row>
    <row r="214" spans="1:17" ht="15.75" customHeight="1">
      <c r="A214" s="70"/>
      <c r="B214" s="72"/>
      <c r="C214" s="71"/>
      <c r="D214" s="71"/>
      <c r="E214" s="71"/>
      <c r="F214" s="71"/>
      <c r="G214" s="71"/>
      <c r="H214" s="72"/>
      <c r="I214" s="71"/>
      <c r="J214" s="71"/>
      <c r="K214" s="71"/>
      <c r="L214" s="71"/>
      <c r="M214" s="71"/>
      <c r="N214" s="71"/>
      <c r="O214" s="71"/>
      <c r="P214" s="71"/>
      <c r="Q214" s="71"/>
    </row>
    <row r="215" spans="1:17" ht="15.75" customHeight="1">
      <c r="A215" s="70"/>
      <c r="B215" s="72"/>
      <c r="C215" s="71"/>
      <c r="D215" s="71"/>
      <c r="E215" s="71"/>
      <c r="F215" s="71"/>
      <c r="G215" s="71"/>
      <c r="H215" s="72"/>
      <c r="I215" s="71"/>
      <c r="J215" s="71"/>
      <c r="K215" s="71"/>
      <c r="L215" s="71"/>
      <c r="M215" s="71"/>
      <c r="N215" s="71"/>
      <c r="O215" s="71"/>
      <c r="P215" s="71"/>
      <c r="Q215" s="71"/>
    </row>
    <row r="216" spans="1:17" ht="15.75" customHeight="1">
      <c r="A216" s="70"/>
      <c r="B216" s="72"/>
      <c r="C216" s="71"/>
      <c r="D216" s="71"/>
      <c r="E216" s="71"/>
      <c r="F216" s="71"/>
      <c r="G216" s="71"/>
      <c r="H216" s="72"/>
      <c r="I216" s="71"/>
      <c r="J216" s="71"/>
      <c r="K216" s="71"/>
      <c r="L216" s="71"/>
      <c r="M216" s="71"/>
      <c r="N216" s="71"/>
      <c r="O216" s="71"/>
      <c r="P216" s="71"/>
      <c r="Q216" s="71"/>
    </row>
    <row r="217" spans="1:17" ht="15.75" customHeight="1">
      <c r="A217" s="70"/>
      <c r="B217" s="72"/>
      <c r="C217" s="71"/>
      <c r="D217" s="71"/>
      <c r="E217" s="71"/>
      <c r="F217" s="71"/>
      <c r="G217" s="71"/>
      <c r="H217" s="72"/>
      <c r="I217" s="71"/>
      <c r="J217" s="71"/>
      <c r="K217" s="71"/>
      <c r="L217" s="71"/>
      <c r="M217" s="71"/>
      <c r="N217" s="71"/>
      <c r="O217" s="71"/>
      <c r="P217" s="71"/>
      <c r="Q217" s="71"/>
    </row>
    <row r="218" spans="1:17" ht="15.75" customHeight="1">
      <c r="A218" s="70"/>
      <c r="B218" s="72"/>
      <c r="C218" s="71"/>
      <c r="D218" s="71"/>
      <c r="E218" s="71"/>
      <c r="F218" s="71"/>
      <c r="G218" s="71"/>
      <c r="H218" s="72"/>
      <c r="I218" s="71"/>
      <c r="J218" s="71"/>
      <c r="K218" s="71"/>
      <c r="L218" s="71"/>
      <c r="M218" s="71"/>
      <c r="N218" s="71"/>
      <c r="O218" s="71"/>
      <c r="P218" s="71"/>
      <c r="Q218" s="71"/>
    </row>
    <row r="219" spans="1:17" ht="15.75" customHeight="1">
      <c r="A219" s="70"/>
      <c r="B219" s="72"/>
      <c r="C219" s="71"/>
      <c r="D219" s="71"/>
      <c r="E219" s="71"/>
      <c r="F219" s="71"/>
      <c r="G219" s="71"/>
      <c r="H219" s="72"/>
      <c r="I219" s="71"/>
      <c r="J219" s="71"/>
      <c r="K219" s="71"/>
      <c r="L219" s="71"/>
      <c r="M219" s="71"/>
      <c r="N219" s="71"/>
      <c r="O219" s="71"/>
      <c r="P219" s="71"/>
      <c r="Q219" s="71"/>
    </row>
    <row r="220" spans="1:17" ht="15.75" customHeight="1">
      <c r="A220" s="70"/>
      <c r="B220" s="72"/>
      <c r="C220" s="71"/>
      <c r="D220" s="71"/>
      <c r="E220" s="71"/>
      <c r="F220" s="71"/>
      <c r="G220" s="71"/>
      <c r="H220" s="72"/>
      <c r="I220" s="71"/>
      <c r="J220" s="71"/>
      <c r="K220" s="71"/>
      <c r="L220" s="71"/>
      <c r="M220" s="71"/>
      <c r="N220" s="71"/>
      <c r="O220" s="71"/>
      <c r="P220" s="71"/>
      <c r="Q220" s="71"/>
    </row>
    <row r="221" spans="1:17" ht="15.75" customHeight="1">
      <c r="A221" s="70"/>
      <c r="B221" s="72"/>
      <c r="C221" s="71"/>
      <c r="D221" s="71"/>
      <c r="E221" s="71"/>
      <c r="F221" s="71"/>
      <c r="G221" s="71"/>
      <c r="H221" s="72"/>
      <c r="I221" s="71"/>
      <c r="J221" s="71"/>
      <c r="K221" s="71"/>
      <c r="L221" s="71"/>
      <c r="M221" s="71"/>
      <c r="N221" s="71"/>
      <c r="O221" s="71"/>
      <c r="P221" s="71"/>
      <c r="Q221" s="71"/>
    </row>
    <row r="222" spans="1:17" ht="15.75" customHeight="1">
      <c r="A222" s="70"/>
      <c r="B222" s="72"/>
      <c r="C222" s="71"/>
      <c r="D222" s="71"/>
      <c r="E222" s="71"/>
      <c r="F222" s="71"/>
      <c r="G222" s="71"/>
      <c r="H222" s="72"/>
      <c r="I222" s="71"/>
      <c r="J222" s="71"/>
      <c r="K222" s="71"/>
      <c r="L222" s="71"/>
      <c r="M222" s="71"/>
      <c r="N222" s="71"/>
      <c r="O222" s="71"/>
      <c r="P222" s="71"/>
      <c r="Q222" s="71"/>
    </row>
    <row r="223" spans="1:17" ht="15.75" customHeight="1">
      <c r="A223" s="70"/>
      <c r="B223" s="72"/>
      <c r="C223" s="71"/>
      <c r="D223" s="71"/>
      <c r="E223" s="71"/>
      <c r="F223" s="71"/>
      <c r="G223" s="71"/>
      <c r="H223" s="72"/>
      <c r="I223" s="71"/>
      <c r="J223" s="71"/>
      <c r="K223" s="71"/>
      <c r="L223" s="71"/>
      <c r="M223" s="71"/>
      <c r="N223" s="71"/>
      <c r="O223" s="71"/>
      <c r="P223" s="71"/>
      <c r="Q223" s="71"/>
    </row>
    <row r="224" spans="1:17" ht="15.75" customHeight="1">
      <c r="A224" s="70"/>
      <c r="B224" s="72"/>
      <c r="C224" s="71"/>
      <c r="D224" s="71"/>
      <c r="E224" s="71"/>
      <c r="F224" s="71"/>
      <c r="G224" s="71"/>
      <c r="H224" s="72"/>
      <c r="I224" s="71"/>
      <c r="J224" s="71"/>
      <c r="K224" s="71"/>
      <c r="L224" s="71"/>
      <c r="M224" s="71"/>
      <c r="N224" s="71"/>
      <c r="O224" s="71"/>
      <c r="P224" s="71"/>
      <c r="Q224" s="71"/>
    </row>
    <row r="225" spans="1:17" ht="15.75" customHeight="1">
      <c r="A225" s="70"/>
      <c r="B225" s="72"/>
      <c r="C225" s="71"/>
      <c r="D225" s="71"/>
      <c r="E225" s="71"/>
      <c r="F225" s="71"/>
      <c r="G225" s="71"/>
      <c r="H225" s="72"/>
      <c r="I225" s="71"/>
      <c r="J225" s="71"/>
      <c r="K225" s="71"/>
      <c r="L225" s="71"/>
      <c r="M225" s="71"/>
      <c r="N225" s="71"/>
      <c r="O225" s="71"/>
      <c r="P225" s="71"/>
      <c r="Q225" s="71"/>
    </row>
    <row r="226" spans="1:17" ht="15.75" customHeight="1">
      <c r="A226" s="70"/>
      <c r="B226" s="72"/>
      <c r="C226" s="71"/>
      <c r="D226" s="71"/>
      <c r="E226" s="71"/>
      <c r="F226" s="71"/>
      <c r="G226" s="71"/>
      <c r="H226" s="72"/>
      <c r="I226" s="71"/>
      <c r="J226" s="71"/>
      <c r="K226" s="71"/>
      <c r="L226" s="71"/>
      <c r="M226" s="71"/>
      <c r="N226" s="71"/>
      <c r="O226" s="71"/>
      <c r="P226" s="71"/>
      <c r="Q226" s="71"/>
    </row>
    <row r="227" spans="1:17" ht="15.75" customHeight="1">
      <c r="A227" s="70"/>
      <c r="B227" s="72"/>
      <c r="C227" s="71"/>
      <c r="D227" s="71"/>
      <c r="E227" s="71"/>
      <c r="F227" s="71"/>
      <c r="G227" s="71"/>
      <c r="H227" s="72"/>
      <c r="I227" s="71"/>
      <c r="J227" s="71"/>
      <c r="K227" s="71"/>
      <c r="L227" s="71"/>
      <c r="M227" s="71"/>
      <c r="N227" s="71"/>
      <c r="O227" s="71"/>
      <c r="P227" s="71"/>
      <c r="Q227" s="71"/>
    </row>
    <row r="228" spans="1:17" ht="15.75" customHeight="1">
      <c r="A228" s="70"/>
      <c r="B228" s="72"/>
      <c r="C228" s="71"/>
      <c r="D228" s="71"/>
      <c r="E228" s="71"/>
      <c r="F228" s="71"/>
      <c r="G228" s="71"/>
      <c r="H228" s="72"/>
      <c r="I228" s="71"/>
      <c r="J228" s="71"/>
      <c r="K228" s="71"/>
      <c r="L228" s="71"/>
      <c r="M228" s="71"/>
      <c r="N228" s="71"/>
      <c r="O228" s="71"/>
      <c r="P228" s="71"/>
      <c r="Q228" s="71"/>
    </row>
    <row r="229" spans="1:17" ht="15.75" customHeight="1">
      <c r="A229" s="70"/>
      <c r="B229" s="72"/>
      <c r="C229" s="71"/>
      <c r="D229" s="71"/>
      <c r="E229" s="71"/>
      <c r="F229" s="71"/>
      <c r="G229" s="71"/>
      <c r="H229" s="72"/>
      <c r="I229" s="71"/>
      <c r="J229" s="71"/>
      <c r="K229" s="71"/>
      <c r="L229" s="71"/>
      <c r="M229" s="71"/>
      <c r="N229" s="71"/>
      <c r="O229" s="71"/>
      <c r="P229" s="71"/>
      <c r="Q229" s="71"/>
    </row>
    <row r="230" spans="1:17" ht="15.75" customHeight="1">
      <c r="A230" s="70"/>
      <c r="B230" s="72"/>
      <c r="C230" s="71"/>
      <c r="D230" s="71"/>
      <c r="E230" s="71"/>
      <c r="F230" s="71"/>
      <c r="G230" s="71"/>
      <c r="H230" s="72"/>
      <c r="I230" s="71"/>
      <c r="J230" s="71"/>
      <c r="K230" s="71"/>
      <c r="L230" s="71"/>
      <c r="M230" s="71"/>
      <c r="N230" s="71"/>
      <c r="O230" s="71"/>
      <c r="P230" s="71"/>
      <c r="Q230" s="71"/>
    </row>
    <row r="231" spans="1:17" ht="15.75" customHeight="1">
      <c r="A231" s="70"/>
      <c r="B231" s="72"/>
      <c r="C231" s="71"/>
      <c r="D231" s="71"/>
      <c r="E231" s="71"/>
      <c r="F231" s="71"/>
      <c r="G231" s="71"/>
      <c r="H231" s="72"/>
      <c r="I231" s="71"/>
      <c r="J231" s="71"/>
      <c r="K231" s="71"/>
      <c r="L231" s="71"/>
      <c r="M231" s="71"/>
      <c r="N231" s="71"/>
      <c r="O231" s="71"/>
      <c r="P231" s="71"/>
      <c r="Q231" s="71"/>
    </row>
    <row r="232" spans="1:17" ht="15.75" customHeight="1">
      <c r="A232" s="70"/>
      <c r="B232" s="72"/>
      <c r="C232" s="71"/>
      <c r="D232" s="71"/>
      <c r="E232" s="71"/>
      <c r="F232" s="71"/>
      <c r="G232" s="71"/>
      <c r="H232" s="72"/>
      <c r="I232" s="71"/>
      <c r="J232" s="71"/>
      <c r="K232" s="71"/>
      <c r="L232" s="71"/>
      <c r="M232" s="71"/>
      <c r="N232" s="71"/>
      <c r="O232" s="71"/>
      <c r="P232" s="71"/>
      <c r="Q232" s="71"/>
    </row>
    <row r="233" spans="1:17" ht="15.75" customHeight="1">
      <c r="A233" s="70"/>
      <c r="B233" s="72"/>
      <c r="C233" s="71"/>
      <c r="D233" s="71"/>
      <c r="E233" s="71"/>
      <c r="F233" s="71"/>
      <c r="G233" s="71"/>
      <c r="H233" s="72"/>
      <c r="I233" s="71"/>
      <c r="J233" s="71"/>
      <c r="K233" s="71"/>
      <c r="L233" s="71"/>
      <c r="M233" s="71"/>
      <c r="N233" s="71"/>
      <c r="O233" s="71"/>
      <c r="P233" s="71"/>
      <c r="Q233" s="71"/>
    </row>
    <row r="234" spans="1:17" ht="15.75" customHeight="1">
      <c r="A234" s="70"/>
      <c r="B234" s="72"/>
      <c r="C234" s="71"/>
      <c r="D234" s="71"/>
      <c r="E234" s="71"/>
      <c r="F234" s="71"/>
      <c r="G234" s="71"/>
      <c r="H234" s="72"/>
      <c r="I234" s="71"/>
      <c r="J234" s="71"/>
      <c r="K234" s="71"/>
      <c r="L234" s="71"/>
      <c r="M234" s="71"/>
      <c r="N234" s="71"/>
      <c r="O234" s="71"/>
      <c r="P234" s="71"/>
      <c r="Q234" s="71"/>
    </row>
    <row r="235" spans="1:17" ht="15.75" customHeight="1">
      <c r="A235" s="70"/>
      <c r="B235" s="72"/>
      <c r="C235" s="71"/>
      <c r="D235" s="71"/>
      <c r="E235" s="71"/>
      <c r="F235" s="71"/>
      <c r="G235" s="71"/>
      <c r="H235" s="72"/>
      <c r="I235" s="71"/>
      <c r="J235" s="71"/>
      <c r="K235" s="71"/>
      <c r="L235" s="71"/>
      <c r="M235" s="71"/>
      <c r="N235" s="71"/>
      <c r="O235" s="71"/>
      <c r="P235" s="71"/>
      <c r="Q235" s="71"/>
    </row>
    <row r="236" spans="1:17" ht="15.75" customHeight="1">
      <c r="A236" s="70"/>
      <c r="B236" s="72"/>
      <c r="C236" s="71"/>
      <c r="D236" s="71"/>
      <c r="E236" s="71"/>
      <c r="F236" s="71"/>
      <c r="G236" s="71"/>
      <c r="H236" s="72"/>
      <c r="I236" s="71"/>
      <c r="J236" s="71"/>
      <c r="K236" s="71"/>
      <c r="L236" s="71"/>
      <c r="M236" s="71"/>
      <c r="N236" s="71"/>
      <c r="O236" s="71"/>
      <c r="P236" s="71"/>
      <c r="Q236" s="71"/>
    </row>
    <row r="237" spans="1:17" ht="15.75" customHeight="1">
      <c r="A237" s="70"/>
      <c r="B237" s="72"/>
      <c r="C237" s="71"/>
      <c r="D237" s="71"/>
      <c r="E237" s="71"/>
      <c r="F237" s="71"/>
      <c r="G237" s="71"/>
      <c r="H237" s="72"/>
      <c r="I237" s="71"/>
      <c r="J237" s="71"/>
      <c r="K237" s="71"/>
      <c r="L237" s="71"/>
      <c r="M237" s="71"/>
      <c r="N237" s="71"/>
      <c r="O237" s="71"/>
      <c r="P237" s="71"/>
      <c r="Q237" s="71"/>
    </row>
    <row r="238" spans="1:17" ht="15.75" customHeight="1">
      <c r="A238" s="70"/>
      <c r="B238" s="72"/>
      <c r="C238" s="71"/>
      <c r="D238" s="71"/>
      <c r="E238" s="71"/>
      <c r="F238" s="71"/>
      <c r="G238" s="71"/>
      <c r="H238" s="72"/>
      <c r="I238" s="71"/>
      <c r="J238" s="71"/>
      <c r="K238" s="71"/>
      <c r="L238" s="71"/>
      <c r="M238" s="71"/>
      <c r="N238" s="71"/>
      <c r="O238" s="71"/>
      <c r="P238" s="71"/>
      <c r="Q238" s="71"/>
    </row>
    <row r="239" spans="1:17" ht="15.75" customHeight="1">
      <c r="A239" s="70"/>
      <c r="B239" s="72"/>
      <c r="C239" s="71"/>
      <c r="D239" s="71"/>
      <c r="E239" s="71"/>
      <c r="F239" s="71"/>
      <c r="G239" s="71"/>
      <c r="H239" s="72"/>
      <c r="I239" s="71"/>
      <c r="J239" s="71"/>
      <c r="K239" s="71"/>
      <c r="L239" s="71"/>
      <c r="M239" s="71"/>
      <c r="N239" s="71"/>
      <c r="O239" s="71"/>
      <c r="P239" s="71"/>
      <c r="Q239" s="71"/>
    </row>
    <row r="240" spans="1:17" ht="15.75" customHeight="1">
      <c r="A240" s="70"/>
      <c r="B240" s="72"/>
      <c r="C240" s="71"/>
      <c r="D240" s="71"/>
      <c r="E240" s="71"/>
      <c r="F240" s="71"/>
      <c r="G240" s="71"/>
      <c r="H240" s="72"/>
      <c r="I240" s="71"/>
      <c r="J240" s="71"/>
      <c r="K240" s="71"/>
      <c r="L240" s="71"/>
      <c r="M240" s="71"/>
      <c r="N240" s="71"/>
      <c r="O240" s="71"/>
      <c r="P240" s="71"/>
      <c r="Q240" s="71"/>
    </row>
    <row r="241" spans="1:17" ht="15.75" customHeight="1">
      <c r="A241" s="70"/>
      <c r="B241" s="72"/>
      <c r="C241" s="71"/>
      <c r="D241" s="71"/>
      <c r="E241" s="71"/>
      <c r="F241" s="71"/>
      <c r="G241" s="71"/>
      <c r="H241" s="72"/>
      <c r="I241" s="71"/>
      <c r="J241" s="71"/>
      <c r="K241" s="71"/>
      <c r="L241" s="71"/>
      <c r="M241" s="71"/>
      <c r="N241" s="71"/>
      <c r="O241" s="71"/>
      <c r="P241" s="71"/>
      <c r="Q241" s="71"/>
    </row>
    <row r="242" spans="1:17" ht="15.75" customHeight="1">
      <c r="A242" s="70"/>
      <c r="B242" s="72"/>
      <c r="C242" s="71"/>
      <c r="D242" s="71"/>
      <c r="E242" s="71"/>
      <c r="F242" s="71"/>
      <c r="G242" s="71"/>
      <c r="H242" s="72"/>
      <c r="I242" s="71"/>
      <c r="J242" s="71"/>
      <c r="K242" s="71"/>
      <c r="L242" s="71"/>
      <c r="M242" s="71"/>
      <c r="N242" s="71"/>
      <c r="O242" s="71"/>
      <c r="P242" s="71"/>
      <c r="Q242" s="71"/>
    </row>
    <row r="243" spans="1:17" ht="15.75" customHeight="1">
      <c r="A243" s="70"/>
      <c r="B243" s="72"/>
      <c r="C243" s="71"/>
      <c r="D243" s="71"/>
      <c r="E243" s="71"/>
      <c r="F243" s="71"/>
      <c r="G243" s="71"/>
      <c r="H243" s="72"/>
      <c r="I243" s="71"/>
      <c r="J243" s="71"/>
      <c r="K243" s="71"/>
      <c r="L243" s="71"/>
      <c r="M243" s="71"/>
      <c r="N243" s="71"/>
      <c r="O243" s="71"/>
      <c r="P243" s="71"/>
      <c r="Q243" s="71"/>
    </row>
    <row r="244" spans="1:17" ht="15.75" customHeight="1">
      <c r="A244" s="70"/>
      <c r="B244" s="72"/>
      <c r="C244" s="71"/>
      <c r="D244" s="71"/>
      <c r="E244" s="71"/>
      <c r="F244" s="71"/>
      <c r="G244" s="71"/>
      <c r="H244" s="72"/>
      <c r="I244" s="71"/>
      <c r="J244" s="71"/>
      <c r="K244" s="71"/>
      <c r="L244" s="71"/>
      <c r="M244" s="71"/>
      <c r="N244" s="71"/>
      <c r="O244" s="71"/>
      <c r="P244" s="71"/>
      <c r="Q244" s="71"/>
    </row>
    <row r="245" spans="1:17" ht="15.75" customHeight="1">
      <c r="A245" s="70"/>
      <c r="B245" s="72"/>
      <c r="C245" s="71"/>
      <c r="D245" s="71"/>
      <c r="E245" s="71"/>
      <c r="F245" s="71"/>
      <c r="G245" s="71"/>
      <c r="H245" s="72"/>
      <c r="I245" s="71"/>
      <c r="J245" s="71"/>
      <c r="K245" s="71"/>
      <c r="L245" s="71"/>
      <c r="M245" s="71"/>
      <c r="N245" s="71"/>
      <c r="O245" s="71"/>
      <c r="P245" s="71"/>
      <c r="Q245" s="71"/>
    </row>
    <row r="246" spans="1:17" ht="15.75" customHeight="1">
      <c r="A246" s="70"/>
      <c r="B246" s="72"/>
      <c r="C246" s="71"/>
      <c r="D246" s="71"/>
      <c r="E246" s="71"/>
      <c r="F246" s="71"/>
      <c r="G246" s="71"/>
      <c r="H246" s="72"/>
      <c r="I246" s="71"/>
      <c r="J246" s="71"/>
      <c r="K246" s="71"/>
      <c r="L246" s="71"/>
      <c r="M246" s="71"/>
      <c r="N246" s="71"/>
      <c r="O246" s="71"/>
      <c r="P246" s="71"/>
      <c r="Q246" s="71"/>
    </row>
    <row r="247" spans="1:17" ht="15.75" customHeight="1">
      <c r="A247" s="70"/>
      <c r="B247" s="72"/>
      <c r="C247" s="71"/>
      <c r="D247" s="71"/>
      <c r="E247" s="71"/>
      <c r="F247" s="71"/>
      <c r="G247" s="71"/>
      <c r="H247" s="72"/>
      <c r="I247" s="71"/>
      <c r="J247" s="71"/>
      <c r="K247" s="71"/>
      <c r="L247" s="71"/>
      <c r="M247" s="71"/>
      <c r="N247" s="71"/>
      <c r="O247" s="71"/>
      <c r="P247" s="71"/>
      <c r="Q247" s="71"/>
    </row>
    <row r="248" spans="1:17" ht="15.75" customHeight="1">
      <c r="A248" s="70"/>
      <c r="B248" s="72"/>
      <c r="C248" s="71"/>
      <c r="D248" s="71"/>
      <c r="E248" s="71"/>
      <c r="F248" s="71"/>
      <c r="G248" s="71"/>
      <c r="H248" s="72"/>
      <c r="I248" s="71"/>
      <c r="J248" s="71"/>
      <c r="K248" s="71"/>
      <c r="L248" s="71"/>
      <c r="M248" s="71"/>
      <c r="N248" s="71"/>
      <c r="O248" s="71"/>
      <c r="P248" s="71"/>
      <c r="Q248" s="71"/>
    </row>
    <row r="249" spans="1:17" ht="15.75" customHeight="1">
      <c r="A249" s="70"/>
      <c r="B249" s="72"/>
      <c r="C249" s="71"/>
      <c r="D249" s="71"/>
      <c r="E249" s="71"/>
      <c r="F249" s="71"/>
      <c r="G249" s="71"/>
      <c r="H249" s="72"/>
      <c r="I249" s="71"/>
      <c r="J249" s="71"/>
      <c r="K249" s="71"/>
      <c r="L249" s="71"/>
      <c r="M249" s="71"/>
      <c r="N249" s="71"/>
      <c r="O249" s="71"/>
      <c r="P249" s="71"/>
      <c r="Q249" s="71"/>
    </row>
    <row r="250" spans="1:17" ht="15.75" customHeight="1">
      <c r="A250" s="70"/>
      <c r="B250" s="72"/>
      <c r="C250" s="71"/>
      <c r="D250" s="71"/>
      <c r="E250" s="71"/>
      <c r="F250" s="71"/>
      <c r="G250" s="71"/>
      <c r="H250" s="72"/>
      <c r="I250" s="71"/>
      <c r="J250" s="71"/>
      <c r="K250" s="71"/>
      <c r="L250" s="71"/>
      <c r="M250" s="71"/>
      <c r="N250" s="71"/>
      <c r="O250" s="71"/>
      <c r="P250" s="71"/>
      <c r="Q250" s="71"/>
    </row>
    <row r="251" spans="1:17" ht="15.75" customHeight="1">
      <c r="A251" s="70"/>
      <c r="B251" s="72"/>
      <c r="C251" s="71"/>
      <c r="D251" s="71"/>
      <c r="E251" s="71"/>
      <c r="F251" s="71"/>
      <c r="G251" s="71"/>
      <c r="H251" s="72"/>
      <c r="I251" s="71"/>
      <c r="J251" s="71"/>
      <c r="K251" s="71"/>
      <c r="L251" s="71"/>
      <c r="M251" s="71"/>
      <c r="N251" s="71"/>
      <c r="O251" s="71"/>
      <c r="P251" s="71"/>
      <c r="Q251" s="71"/>
    </row>
    <row r="252" spans="1:17" ht="15.75" customHeight="1">
      <c r="A252" s="70"/>
      <c r="B252" s="72"/>
      <c r="C252" s="71"/>
      <c r="D252" s="71"/>
      <c r="E252" s="71"/>
      <c r="F252" s="71"/>
      <c r="G252" s="71"/>
      <c r="H252" s="72"/>
      <c r="I252" s="71"/>
      <c r="J252" s="71"/>
      <c r="K252" s="71"/>
      <c r="L252" s="71"/>
      <c r="M252" s="71"/>
      <c r="N252" s="71"/>
      <c r="O252" s="71"/>
      <c r="P252" s="71"/>
      <c r="Q252" s="71"/>
    </row>
    <row r="253" spans="1:17" ht="15.75" customHeight="1">
      <c r="A253" s="70"/>
      <c r="B253" s="72"/>
      <c r="C253" s="71"/>
      <c r="D253" s="71"/>
      <c r="E253" s="71"/>
      <c r="F253" s="71"/>
      <c r="G253" s="71"/>
      <c r="H253" s="72"/>
      <c r="I253" s="71"/>
      <c r="J253" s="71"/>
      <c r="K253" s="71"/>
      <c r="L253" s="71"/>
      <c r="M253" s="71"/>
      <c r="N253" s="71"/>
      <c r="O253" s="71"/>
      <c r="P253" s="71"/>
      <c r="Q253" s="71"/>
    </row>
    <row r="254" spans="1:17" ht="15.75" customHeight="1">
      <c r="A254" s="70"/>
      <c r="B254" s="72"/>
      <c r="C254" s="71"/>
      <c r="D254" s="71"/>
      <c r="E254" s="71"/>
      <c r="F254" s="71"/>
      <c r="G254" s="71"/>
      <c r="H254" s="72"/>
      <c r="I254" s="71"/>
      <c r="J254" s="71"/>
      <c r="K254" s="71"/>
      <c r="L254" s="71"/>
      <c r="M254" s="71"/>
      <c r="N254" s="71"/>
      <c r="O254" s="71"/>
      <c r="P254" s="71"/>
      <c r="Q254" s="71"/>
    </row>
    <row r="255" spans="1:17" ht="15.75" customHeight="1">
      <c r="A255" s="70"/>
      <c r="B255" s="72"/>
      <c r="C255" s="71"/>
      <c r="D255" s="71"/>
      <c r="E255" s="71"/>
      <c r="F255" s="71"/>
      <c r="G255" s="71"/>
      <c r="H255" s="72"/>
      <c r="I255" s="71"/>
      <c r="J255" s="71"/>
      <c r="K255" s="71"/>
      <c r="L255" s="71"/>
      <c r="M255" s="71"/>
      <c r="N255" s="71"/>
      <c r="O255" s="71"/>
      <c r="P255" s="71"/>
      <c r="Q255" s="71"/>
    </row>
    <row r="256" spans="1:17" ht="15.75" customHeight="1">
      <c r="A256" s="70"/>
      <c r="B256" s="72"/>
      <c r="C256" s="71"/>
      <c r="D256" s="71"/>
      <c r="E256" s="71"/>
      <c r="F256" s="71"/>
      <c r="G256" s="71"/>
      <c r="H256" s="72"/>
      <c r="I256" s="71"/>
      <c r="J256" s="71"/>
      <c r="K256" s="71"/>
      <c r="L256" s="71"/>
      <c r="M256" s="71"/>
      <c r="N256" s="71"/>
      <c r="O256" s="71"/>
      <c r="P256" s="71"/>
      <c r="Q256" s="71"/>
    </row>
    <row r="257" spans="1:17" ht="15.75" customHeight="1">
      <c r="A257" s="70"/>
      <c r="B257" s="72"/>
      <c r="C257" s="71"/>
      <c r="D257" s="71"/>
      <c r="E257" s="71"/>
      <c r="F257" s="71"/>
      <c r="G257" s="71"/>
      <c r="H257" s="72"/>
      <c r="I257" s="71"/>
      <c r="J257" s="71"/>
      <c r="K257" s="71"/>
      <c r="L257" s="71"/>
      <c r="M257" s="71"/>
      <c r="N257" s="71"/>
      <c r="O257" s="71"/>
      <c r="P257" s="71"/>
      <c r="Q257" s="71"/>
    </row>
    <row r="258" spans="1:17" ht="15.75" customHeight="1">
      <c r="A258" s="70"/>
      <c r="B258" s="72"/>
      <c r="C258" s="71"/>
      <c r="D258" s="71"/>
      <c r="E258" s="71"/>
      <c r="F258" s="71"/>
      <c r="G258" s="71"/>
      <c r="H258" s="72"/>
      <c r="I258" s="71"/>
      <c r="J258" s="71"/>
      <c r="K258" s="71"/>
      <c r="L258" s="71"/>
      <c r="M258" s="71"/>
      <c r="N258" s="71"/>
      <c r="O258" s="71"/>
      <c r="P258" s="71"/>
      <c r="Q258" s="71"/>
    </row>
    <row r="259" spans="1:17" ht="15.75" customHeight="1">
      <c r="A259" s="70"/>
      <c r="B259" s="72"/>
      <c r="C259" s="71"/>
      <c r="D259" s="71"/>
      <c r="E259" s="71"/>
      <c r="F259" s="71"/>
      <c r="G259" s="71"/>
      <c r="H259" s="72"/>
      <c r="I259" s="71"/>
      <c r="J259" s="71"/>
      <c r="K259" s="71"/>
      <c r="L259" s="71"/>
      <c r="M259" s="71"/>
      <c r="N259" s="71"/>
      <c r="O259" s="71"/>
      <c r="P259" s="71"/>
      <c r="Q259" s="71"/>
    </row>
    <row r="260" spans="1:17" ht="15.75" customHeight="1">
      <c r="A260" s="70"/>
      <c r="B260" s="72"/>
      <c r="C260" s="71"/>
      <c r="D260" s="71"/>
      <c r="E260" s="71"/>
      <c r="F260" s="71"/>
      <c r="G260" s="71"/>
      <c r="H260" s="72"/>
      <c r="I260" s="71"/>
      <c r="J260" s="71"/>
      <c r="K260" s="71"/>
      <c r="L260" s="71"/>
      <c r="M260" s="71"/>
      <c r="N260" s="71"/>
      <c r="O260" s="71"/>
      <c r="P260" s="71"/>
      <c r="Q260" s="71"/>
    </row>
    <row r="261" spans="1:17" ht="15.75" customHeight="1">
      <c r="A261" s="70"/>
      <c r="B261" s="72"/>
      <c r="C261" s="71"/>
      <c r="D261" s="71"/>
      <c r="E261" s="71"/>
      <c r="F261" s="71"/>
      <c r="G261" s="71"/>
      <c r="H261" s="72"/>
      <c r="I261" s="71"/>
      <c r="J261" s="71"/>
      <c r="K261" s="71"/>
      <c r="L261" s="71"/>
      <c r="M261" s="71"/>
      <c r="N261" s="71"/>
      <c r="O261" s="71"/>
      <c r="P261" s="71"/>
      <c r="Q261" s="71"/>
    </row>
    <row r="262" spans="1:17" ht="15.75" customHeight="1">
      <c r="A262" s="70"/>
      <c r="B262" s="72"/>
      <c r="C262" s="71"/>
      <c r="D262" s="71"/>
      <c r="E262" s="71"/>
      <c r="F262" s="71"/>
      <c r="G262" s="71"/>
      <c r="H262" s="72"/>
      <c r="I262" s="71"/>
      <c r="J262" s="71"/>
      <c r="K262" s="71"/>
      <c r="L262" s="71"/>
      <c r="M262" s="71"/>
      <c r="N262" s="71"/>
      <c r="O262" s="71"/>
      <c r="P262" s="71"/>
      <c r="Q262" s="71"/>
    </row>
    <row r="263" spans="1:17" ht="15.75" customHeight="1">
      <c r="A263" s="70"/>
      <c r="B263" s="72"/>
      <c r="C263" s="71"/>
      <c r="D263" s="71"/>
      <c r="E263" s="71"/>
      <c r="F263" s="71"/>
      <c r="G263" s="71"/>
      <c r="H263" s="72"/>
      <c r="I263" s="71"/>
      <c r="J263" s="71"/>
      <c r="K263" s="71"/>
      <c r="L263" s="71"/>
      <c r="M263" s="71"/>
      <c r="N263" s="71"/>
      <c r="O263" s="71"/>
      <c r="P263" s="71"/>
      <c r="Q263" s="71"/>
    </row>
    <row r="264" spans="1:17" ht="15.75" customHeight="1">
      <c r="A264" s="70"/>
      <c r="B264" s="72"/>
      <c r="C264" s="71"/>
      <c r="D264" s="71"/>
      <c r="E264" s="71"/>
      <c r="F264" s="71"/>
      <c r="G264" s="71"/>
      <c r="H264" s="72"/>
      <c r="I264" s="71"/>
      <c r="J264" s="71"/>
      <c r="K264" s="71"/>
      <c r="L264" s="71"/>
      <c r="M264" s="71"/>
      <c r="N264" s="71"/>
      <c r="O264" s="71"/>
      <c r="P264" s="71"/>
      <c r="Q264" s="71"/>
    </row>
    <row r="265" spans="1:17" ht="15.75" customHeight="1">
      <c r="A265" s="70"/>
      <c r="B265" s="72"/>
      <c r="C265" s="71"/>
      <c r="D265" s="71"/>
      <c r="E265" s="71"/>
      <c r="F265" s="71"/>
      <c r="G265" s="71"/>
      <c r="H265" s="72"/>
      <c r="I265" s="71"/>
      <c r="J265" s="71"/>
      <c r="K265" s="71"/>
      <c r="L265" s="71"/>
      <c r="M265" s="71"/>
      <c r="N265" s="71"/>
      <c r="O265" s="71"/>
      <c r="P265" s="71"/>
      <c r="Q265" s="71"/>
    </row>
    <row r="266" spans="1:17" ht="15.75" customHeight="1">
      <c r="A266" s="70"/>
      <c r="B266" s="72"/>
      <c r="C266" s="71"/>
      <c r="D266" s="71"/>
      <c r="E266" s="71"/>
      <c r="F266" s="71"/>
      <c r="G266" s="71"/>
      <c r="H266" s="72"/>
      <c r="I266" s="71"/>
      <c r="J266" s="71"/>
      <c r="K266" s="71"/>
      <c r="L266" s="71"/>
      <c r="M266" s="71"/>
      <c r="N266" s="71"/>
      <c r="O266" s="71"/>
      <c r="P266" s="71"/>
      <c r="Q266" s="71"/>
    </row>
    <row r="267" spans="1:17" ht="15.75" customHeight="1">
      <c r="A267" s="70"/>
      <c r="B267" s="72"/>
      <c r="C267" s="71"/>
      <c r="D267" s="71"/>
      <c r="E267" s="71"/>
      <c r="F267" s="71"/>
      <c r="G267" s="71"/>
      <c r="H267" s="72"/>
      <c r="I267" s="71"/>
      <c r="J267" s="71"/>
      <c r="K267" s="71"/>
      <c r="L267" s="71"/>
      <c r="M267" s="71"/>
      <c r="N267" s="71"/>
      <c r="O267" s="71"/>
      <c r="P267" s="71"/>
      <c r="Q267" s="71"/>
    </row>
    <row r="268" spans="1:17" ht="15.75" customHeight="1">
      <c r="A268" s="70"/>
      <c r="B268" s="72"/>
      <c r="C268" s="71"/>
      <c r="D268" s="71"/>
      <c r="E268" s="71"/>
      <c r="F268" s="71"/>
      <c r="G268" s="71"/>
      <c r="H268" s="72"/>
      <c r="I268" s="71"/>
      <c r="J268" s="71"/>
      <c r="K268" s="71"/>
      <c r="L268" s="71"/>
      <c r="M268" s="71"/>
      <c r="N268" s="71"/>
      <c r="O268" s="71"/>
      <c r="P268" s="71"/>
      <c r="Q268" s="71"/>
    </row>
    <row r="269" spans="1:17" ht="15.75" customHeight="1">
      <c r="A269" s="70"/>
      <c r="B269" s="72"/>
      <c r="C269" s="71"/>
      <c r="D269" s="71"/>
      <c r="E269" s="71"/>
      <c r="F269" s="71"/>
      <c r="G269" s="71"/>
      <c r="H269" s="72"/>
      <c r="I269" s="71"/>
      <c r="J269" s="71"/>
      <c r="K269" s="71"/>
      <c r="L269" s="71"/>
      <c r="M269" s="71"/>
      <c r="N269" s="71"/>
      <c r="O269" s="71"/>
      <c r="P269" s="71"/>
      <c r="Q269" s="71"/>
    </row>
    <row r="270" spans="1:17" ht="15.75" customHeight="1">
      <c r="A270" s="70"/>
      <c r="B270" s="72"/>
      <c r="C270" s="71"/>
      <c r="D270" s="71"/>
      <c r="E270" s="71"/>
      <c r="F270" s="71"/>
      <c r="G270" s="71"/>
      <c r="H270" s="72"/>
      <c r="I270" s="71"/>
      <c r="J270" s="71"/>
      <c r="K270" s="71"/>
      <c r="L270" s="71"/>
      <c r="M270" s="71"/>
      <c r="N270" s="71"/>
      <c r="O270" s="71"/>
      <c r="P270" s="71"/>
      <c r="Q270" s="71"/>
    </row>
    <row r="271" spans="1:17" ht="15.75" customHeight="1">
      <c r="A271" s="70"/>
      <c r="B271" s="72"/>
      <c r="C271" s="71"/>
      <c r="D271" s="71"/>
      <c r="E271" s="71"/>
      <c r="F271" s="71"/>
      <c r="G271" s="71"/>
      <c r="H271" s="72"/>
      <c r="I271" s="71"/>
      <c r="J271" s="71"/>
      <c r="K271" s="71"/>
      <c r="L271" s="71"/>
      <c r="M271" s="71"/>
      <c r="N271" s="71"/>
      <c r="O271" s="71"/>
      <c r="P271" s="71"/>
      <c r="Q271" s="71"/>
    </row>
    <row r="272" spans="1:17" ht="15.75" customHeight="1">
      <c r="A272" s="70"/>
      <c r="B272" s="72"/>
      <c r="C272" s="71"/>
      <c r="D272" s="71"/>
      <c r="E272" s="71"/>
      <c r="F272" s="71"/>
      <c r="G272" s="71"/>
      <c r="H272" s="72"/>
      <c r="I272" s="71"/>
      <c r="J272" s="71"/>
      <c r="K272" s="71"/>
      <c r="L272" s="71"/>
      <c r="M272" s="71"/>
      <c r="N272" s="71"/>
      <c r="O272" s="71"/>
      <c r="P272" s="71"/>
      <c r="Q272" s="71"/>
    </row>
    <row r="273" spans="1:17" ht="15.75" customHeight="1">
      <c r="A273" s="70"/>
      <c r="B273" s="72"/>
      <c r="C273" s="71"/>
      <c r="D273" s="71"/>
      <c r="E273" s="71"/>
      <c r="F273" s="71"/>
      <c r="G273" s="71"/>
      <c r="H273" s="72"/>
      <c r="I273" s="71"/>
      <c r="J273" s="71"/>
      <c r="K273" s="71"/>
      <c r="L273" s="71"/>
      <c r="M273" s="71"/>
      <c r="N273" s="71"/>
      <c r="O273" s="71"/>
      <c r="P273" s="71"/>
      <c r="Q273" s="71"/>
    </row>
    <row r="274" spans="1:17" ht="15.75" customHeight="1">
      <c r="A274" s="70"/>
      <c r="B274" s="72"/>
      <c r="C274" s="71"/>
      <c r="D274" s="71"/>
      <c r="E274" s="71"/>
      <c r="F274" s="71"/>
      <c r="G274" s="71"/>
      <c r="H274" s="72"/>
      <c r="I274" s="71"/>
      <c r="J274" s="71"/>
      <c r="K274" s="71"/>
      <c r="L274" s="71"/>
      <c r="M274" s="71"/>
      <c r="N274" s="71"/>
      <c r="O274" s="71"/>
      <c r="P274" s="71"/>
      <c r="Q274" s="71"/>
    </row>
    <row r="275" spans="1:17" ht="15.75" customHeight="1">
      <c r="A275" s="70"/>
      <c r="B275" s="72"/>
      <c r="C275" s="71"/>
      <c r="D275" s="71"/>
      <c r="E275" s="71"/>
      <c r="F275" s="71"/>
      <c r="G275" s="71"/>
      <c r="H275" s="72"/>
      <c r="I275" s="71"/>
      <c r="J275" s="71"/>
      <c r="K275" s="71"/>
      <c r="L275" s="71"/>
      <c r="M275" s="71"/>
      <c r="N275" s="71"/>
      <c r="O275" s="71"/>
      <c r="P275" s="71"/>
      <c r="Q275" s="71"/>
    </row>
    <row r="276" spans="1:17" ht="15.75" customHeight="1">
      <c r="A276" s="70"/>
      <c r="B276" s="72"/>
      <c r="C276" s="71"/>
      <c r="D276" s="71"/>
      <c r="E276" s="71"/>
      <c r="F276" s="71"/>
      <c r="G276" s="71"/>
      <c r="H276" s="72"/>
      <c r="I276" s="71"/>
      <c r="J276" s="71"/>
      <c r="K276" s="71"/>
      <c r="L276" s="71"/>
      <c r="M276" s="71"/>
      <c r="N276" s="71"/>
      <c r="O276" s="71"/>
      <c r="P276" s="71"/>
      <c r="Q276" s="71"/>
    </row>
    <row r="277" spans="1:17" ht="15.75" customHeight="1">
      <c r="A277" s="70"/>
      <c r="B277" s="72"/>
      <c r="C277" s="71"/>
      <c r="D277" s="71"/>
      <c r="E277" s="71"/>
      <c r="F277" s="71"/>
      <c r="G277" s="71"/>
      <c r="H277" s="72"/>
      <c r="I277" s="71"/>
      <c r="J277" s="71"/>
      <c r="K277" s="71"/>
      <c r="L277" s="71"/>
      <c r="M277" s="71"/>
      <c r="N277" s="71"/>
      <c r="O277" s="71"/>
      <c r="P277" s="71"/>
      <c r="Q277" s="71"/>
    </row>
    <row r="278" spans="1:17" ht="15.75" customHeight="1">
      <c r="A278" s="70"/>
      <c r="B278" s="72"/>
      <c r="C278" s="71"/>
      <c r="D278" s="71"/>
      <c r="E278" s="71"/>
      <c r="F278" s="71"/>
      <c r="G278" s="71"/>
      <c r="H278" s="72"/>
      <c r="I278" s="71"/>
      <c r="J278" s="71"/>
      <c r="K278" s="71"/>
      <c r="L278" s="71"/>
      <c r="M278" s="71"/>
      <c r="N278" s="71"/>
      <c r="O278" s="71"/>
      <c r="P278" s="71"/>
      <c r="Q278" s="71"/>
    </row>
    <row r="279" spans="1:17" ht="15.75" customHeight="1">
      <c r="A279" s="70"/>
      <c r="B279" s="72"/>
      <c r="C279" s="71"/>
      <c r="D279" s="71"/>
      <c r="E279" s="71"/>
      <c r="F279" s="71"/>
      <c r="G279" s="71"/>
      <c r="H279" s="72"/>
      <c r="I279" s="71"/>
      <c r="J279" s="71"/>
      <c r="K279" s="71"/>
      <c r="L279" s="71"/>
      <c r="M279" s="71"/>
      <c r="N279" s="71"/>
      <c r="O279" s="71"/>
      <c r="P279" s="71"/>
      <c r="Q279" s="71"/>
    </row>
    <row r="280" spans="1:17" ht="15.75" customHeight="1">
      <c r="A280" s="70"/>
      <c r="B280" s="72"/>
      <c r="C280" s="71"/>
      <c r="D280" s="71"/>
      <c r="E280" s="71"/>
      <c r="F280" s="71"/>
      <c r="G280" s="71"/>
      <c r="H280" s="72"/>
      <c r="I280" s="71"/>
      <c r="J280" s="71"/>
      <c r="K280" s="71"/>
      <c r="L280" s="71"/>
      <c r="M280" s="71"/>
      <c r="N280" s="71"/>
      <c r="O280" s="71"/>
      <c r="P280" s="71"/>
      <c r="Q280" s="71"/>
    </row>
    <row r="281" spans="1:17" ht="15.75" customHeight="1">
      <c r="A281" s="70"/>
      <c r="B281" s="72"/>
      <c r="C281" s="71"/>
      <c r="D281" s="71"/>
      <c r="E281" s="71"/>
      <c r="F281" s="71"/>
      <c r="G281" s="71"/>
      <c r="H281" s="72"/>
      <c r="I281" s="71"/>
      <c r="J281" s="71"/>
      <c r="K281" s="71"/>
      <c r="L281" s="71"/>
      <c r="M281" s="71"/>
      <c r="N281" s="71"/>
      <c r="O281" s="71"/>
      <c r="P281" s="71"/>
      <c r="Q281" s="71"/>
    </row>
    <row r="282" spans="1:17" ht="15.75" customHeight="1">
      <c r="A282" s="70"/>
      <c r="B282" s="72"/>
      <c r="C282" s="71"/>
      <c r="D282" s="71"/>
      <c r="E282" s="71"/>
      <c r="F282" s="71"/>
      <c r="G282" s="71"/>
      <c r="H282" s="72"/>
      <c r="I282" s="71"/>
      <c r="J282" s="71"/>
      <c r="K282" s="71"/>
      <c r="L282" s="71"/>
      <c r="M282" s="71"/>
      <c r="N282" s="71"/>
      <c r="O282" s="71"/>
      <c r="P282" s="71"/>
      <c r="Q282" s="71"/>
    </row>
    <row r="283" spans="1:17" ht="15.75" customHeight="1">
      <c r="A283" s="70"/>
      <c r="B283" s="72"/>
      <c r="C283" s="71"/>
      <c r="D283" s="71"/>
      <c r="E283" s="71"/>
      <c r="F283" s="71"/>
      <c r="G283" s="71"/>
      <c r="H283" s="72"/>
      <c r="I283" s="71"/>
      <c r="J283" s="71"/>
      <c r="K283" s="71"/>
      <c r="L283" s="71"/>
      <c r="M283" s="71"/>
      <c r="N283" s="71"/>
      <c r="O283" s="71"/>
      <c r="P283" s="71"/>
      <c r="Q283" s="71"/>
    </row>
    <row r="284" spans="1:17" ht="15.75" customHeight="1">
      <c r="A284" s="70"/>
      <c r="B284" s="72"/>
      <c r="C284" s="71"/>
      <c r="D284" s="71"/>
      <c r="E284" s="71"/>
      <c r="F284" s="71"/>
      <c r="G284" s="71"/>
      <c r="H284" s="72"/>
      <c r="I284" s="71"/>
      <c r="J284" s="71"/>
      <c r="K284" s="71"/>
      <c r="L284" s="71"/>
      <c r="M284" s="71"/>
      <c r="N284" s="71"/>
      <c r="O284" s="71"/>
      <c r="P284" s="71"/>
      <c r="Q284" s="71"/>
    </row>
    <row r="285" spans="1:17" ht="15.75" customHeight="1">
      <c r="A285" s="70"/>
      <c r="B285" s="72"/>
      <c r="C285" s="71"/>
      <c r="D285" s="71"/>
      <c r="E285" s="71"/>
      <c r="F285" s="71"/>
      <c r="G285" s="71"/>
      <c r="H285" s="72"/>
      <c r="I285" s="71"/>
      <c r="J285" s="71"/>
      <c r="K285" s="71"/>
      <c r="L285" s="71"/>
      <c r="M285" s="71"/>
      <c r="N285" s="71"/>
      <c r="O285" s="71"/>
      <c r="P285" s="71"/>
      <c r="Q285" s="71"/>
    </row>
    <row r="286" spans="1:17" ht="15.75" customHeight="1">
      <c r="A286" s="70"/>
      <c r="B286" s="72"/>
      <c r="C286" s="71"/>
      <c r="D286" s="71"/>
      <c r="E286" s="71"/>
      <c r="F286" s="71"/>
      <c r="G286" s="71"/>
      <c r="H286" s="72"/>
      <c r="I286" s="71"/>
      <c r="J286" s="71"/>
      <c r="K286" s="71"/>
      <c r="L286" s="71"/>
      <c r="M286" s="71"/>
      <c r="N286" s="71"/>
      <c r="O286" s="71"/>
      <c r="P286" s="71"/>
      <c r="Q286" s="71"/>
    </row>
    <row r="287" spans="1:17" ht="15.75" customHeight="1">
      <c r="A287" s="70"/>
      <c r="B287" s="72"/>
      <c r="C287" s="71"/>
      <c r="D287" s="71"/>
      <c r="E287" s="71"/>
      <c r="F287" s="71"/>
      <c r="G287" s="71"/>
      <c r="H287" s="72"/>
      <c r="I287" s="71"/>
      <c r="J287" s="71"/>
      <c r="K287" s="71"/>
      <c r="L287" s="71"/>
      <c r="M287" s="71"/>
      <c r="N287" s="71"/>
      <c r="O287" s="71"/>
      <c r="P287" s="71"/>
      <c r="Q287" s="71"/>
    </row>
    <row r="288" spans="1:17" ht="15.75" customHeight="1">
      <c r="A288" s="70"/>
      <c r="B288" s="72"/>
      <c r="C288" s="71"/>
      <c r="D288" s="71"/>
      <c r="E288" s="71"/>
      <c r="F288" s="71"/>
      <c r="G288" s="71"/>
      <c r="H288" s="72"/>
      <c r="I288" s="71"/>
      <c r="J288" s="71"/>
      <c r="K288" s="71"/>
      <c r="L288" s="71"/>
      <c r="M288" s="71"/>
      <c r="N288" s="71"/>
      <c r="O288" s="71"/>
      <c r="P288" s="71"/>
      <c r="Q288" s="71"/>
    </row>
    <row r="289" spans="1:17" ht="15.75" customHeight="1">
      <c r="A289" s="70"/>
      <c r="B289" s="72"/>
      <c r="C289" s="71"/>
      <c r="D289" s="71"/>
      <c r="E289" s="71"/>
      <c r="F289" s="71"/>
      <c r="G289" s="71"/>
      <c r="H289" s="72"/>
      <c r="I289" s="71"/>
      <c r="J289" s="71"/>
      <c r="K289" s="71"/>
      <c r="L289" s="71"/>
      <c r="M289" s="71"/>
      <c r="N289" s="71"/>
      <c r="O289" s="71"/>
      <c r="P289" s="71"/>
      <c r="Q289" s="71"/>
    </row>
    <row r="290" spans="1:17" ht="15.75" customHeight="1">
      <c r="A290" s="70"/>
      <c r="B290" s="72"/>
      <c r="C290" s="71"/>
      <c r="D290" s="71"/>
      <c r="E290" s="71"/>
      <c r="F290" s="71"/>
      <c r="G290" s="71"/>
      <c r="H290" s="72"/>
      <c r="I290" s="71"/>
      <c r="J290" s="71"/>
      <c r="K290" s="71"/>
      <c r="L290" s="71"/>
      <c r="M290" s="71"/>
      <c r="N290" s="71"/>
      <c r="O290" s="71"/>
      <c r="P290" s="71"/>
      <c r="Q290" s="71"/>
    </row>
    <row r="291" spans="1:17" ht="15.75" customHeight="1">
      <c r="A291" s="70"/>
      <c r="B291" s="72"/>
      <c r="C291" s="71"/>
      <c r="D291" s="71"/>
      <c r="E291" s="71"/>
      <c r="F291" s="71"/>
      <c r="G291" s="71"/>
      <c r="H291" s="72"/>
      <c r="I291" s="71"/>
      <c r="J291" s="71"/>
      <c r="K291" s="71"/>
      <c r="L291" s="71"/>
      <c r="M291" s="71"/>
      <c r="N291" s="71"/>
      <c r="O291" s="71"/>
      <c r="P291" s="71"/>
      <c r="Q291" s="71"/>
    </row>
    <row r="292" spans="1:17" ht="15.75" customHeight="1">
      <c r="A292" s="70"/>
      <c r="B292" s="72"/>
      <c r="C292" s="71"/>
      <c r="D292" s="71"/>
      <c r="E292" s="71"/>
      <c r="F292" s="71"/>
      <c r="G292" s="71"/>
      <c r="H292" s="72"/>
      <c r="I292" s="71"/>
      <c r="J292" s="71"/>
      <c r="K292" s="71"/>
      <c r="L292" s="71"/>
      <c r="M292" s="71"/>
      <c r="N292" s="71"/>
      <c r="O292" s="71"/>
      <c r="P292" s="71"/>
      <c r="Q292" s="71"/>
    </row>
    <row r="293" spans="1:17" ht="15.75" customHeight="1">
      <c r="A293" s="70"/>
      <c r="B293" s="72"/>
      <c r="C293" s="71"/>
      <c r="D293" s="71"/>
      <c r="E293" s="71"/>
      <c r="F293" s="71"/>
      <c r="G293" s="71"/>
      <c r="H293" s="72"/>
      <c r="I293" s="71"/>
      <c r="J293" s="71"/>
      <c r="K293" s="71"/>
      <c r="L293" s="71"/>
      <c r="M293" s="71"/>
      <c r="N293" s="71"/>
      <c r="O293" s="71"/>
      <c r="P293" s="71"/>
      <c r="Q293" s="71"/>
    </row>
    <row r="294" spans="1:17" ht="15.75" customHeight="1">
      <c r="A294" s="70"/>
      <c r="B294" s="72"/>
      <c r="C294" s="71"/>
      <c r="D294" s="71"/>
      <c r="E294" s="71"/>
      <c r="F294" s="71"/>
      <c r="G294" s="71"/>
      <c r="H294" s="72"/>
      <c r="I294" s="71"/>
      <c r="J294" s="71"/>
      <c r="K294" s="71"/>
      <c r="L294" s="71"/>
      <c r="M294" s="71"/>
      <c r="N294" s="71"/>
      <c r="O294" s="71"/>
      <c r="P294" s="71"/>
      <c r="Q294" s="71"/>
    </row>
    <row r="295" spans="1:17" ht="15.75" customHeight="1">
      <c r="A295" s="70"/>
      <c r="B295" s="72"/>
      <c r="C295" s="71"/>
      <c r="D295" s="71"/>
      <c r="E295" s="71"/>
      <c r="F295" s="71"/>
      <c r="G295" s="71"/>
      <c r="H295" s="72"/>
      <c r="I295" s="71"/>
      <c r="J295" s="71"/>
      <c r="K295" s="71"/>
      <c r="L295" s="71"/>
      <c r="M295" s="71"/>
      <c r="N295" s="71"/>
      <c r="O295" s="71"/>
      <c r="P295" s="71"/>
      <c r="Q295" s="71"/>
    </row>
    <row r="296" spans="1:17" ht="15.75" customHeight="1">
      <c r="A296" s="70"/>
      <c r="B296" s="72"/>
      <c r="C296" s="71"/>
      <c r="D296" s="71"/>
      <c r="E296" s="71"/>
      <c r="F296" s="71"/>
      <c r="G296" s="71"/>
      <c r="H296" s="72"/>
      <c r="I296" s="71"/>
      <c r="J296" s="71"/>
      <c r="K296" s="71"/>
      <c r="L296" s="71"/>
      <c r="M296" s="71"/>
      <c r="N296" s="71"/>
      <c r="O296" s="71"/>
      <c r="P296" s="71"/>
      <c r="Q296" s="71"/>
    </row>
    <row r="297" spans="1:17" ht="15.75" customHeight="1">
      <c r="A297" s="70"/>
      <c r="B297" s="72"/>
      <c r="C297" s="71"/>
      <c r="D297" s="71"/>
      <c r="E297" s="71"/>
      <c r="F297" s="71"/>
      <c r="G297" s="71"/>
      <c r="H297" s="72"/>
      <c r="I297" s="71"/>
      <c r="J297" s="71"/>
      <c r="K297" s="71"/>
      <c r="L297" s="71"/>
      <c r="M297" s="71"/>
      <c r="N297" s="71"/>
      <c r="O297" s="71"/>
      <c r="P297" s="71"/>
      <c r="Q297" s="71"/>
    </row>
    <row r="298" spans="1:17" ht="15.75" customHeight="1">
      <c r="A298" s="70"/>
      <c r="B298" s="72"/>
      <c r="C298" s="71"/>
      <c r="D298" s="71"/>
      <c r="E298" s="71"/>
      <c r="F298" s="71"/>
      <c r="G298" s="71"/>
      <c r="H298" s="72"/>
      <c r="I298" s="71"/>
      <c r="J298" s="71"/>
      <c r="K298" s="71"/>
      <c r="L298" s="71"/>
      <c r="M298" s="71"/>
      <c r="N298" s="71"/>
      <c r="O298" s="71"/>
      <c r="P298" s="71"/>
      <c r="Q298" s="71"/>
    </row>
    <row r="299" spans="1:17" ht="15.75" customHeight="1">
      <c r="A299" s="70"/>
      <c r="B299" s="72"/>
      <c r="C299" s="71"/>
      <c r="D299" s="71"/>
      <c r="E299" s="71"/>
      <c r="F299" s="71"/>
      <c r="G299" s="71"/>
      <c r="H299" s="72"/>
      <c r="I299" s="71"/>
      <c r="J299" s="71"/>
      <c r="K299" s="71"/>
      <c r="L299" s="71"/>
      <c r="M299" s="71"/>
      <c r="N299" s="71"/>
      <c r="O299" s="71"/>
      <c r="P299" s="71"/>
      <c r="Q299" s="71"/>
    </row>
    <row r="300" spans="1:17" ht="15.75" customHeight="1">
      <c r="A300" s="70"/>
      <c r="B300" s="72"/>
      <c r="C300" s="71"/>
      <c r="D300" s="71"/>
      <c r="E300" s="71"/>
      <c r="F300" s="71"/>
      <c r="G300" s="71"/>
      <c r="H300" s="72"/>
      <c r="I300" s="71"/>
      <c r="J300" s="71"/>
      <c r="K300" s="71"/>
      <c r="L300" s="71"/>
      <c r="M300" s="71"/>
      <c r="N300" s="71"/>
      <c r="O300" s="71"/>
      <c r="P300" s="71"/>
      <c r="Q300" s="71"/>
    </row>
    <row r="301" spans="1:17" ht="15.75" customHeight="1">
      <c r="A301" s="70"/>
      <c r="B301" s="72"/>
      <c r="C301" s="71"/>
      <c r="D301" s="71"/>
      <c r="E301" s="71"/>
      <c r="F301" s="71"/>
      <c r="G301" s="71"/>
      <c r="H301" s="72"/>
      <c r="I301" s="71"/>
      <c r="J301" s="71"/>
      <c r="K301" s="71"/>
      <c r="L301" s="71"/>
      <c r="M301" s="71"/>
      <c r="N301" s="71"/>
      <c r="O301" s="71"/>
      <c r="P301" s="71"/>
      <c r="Q301" s="71"/>
    </row>
    <row r="302" spans="1:17" ht="15.75" customHeight="1">
      <c r="A302" s="70"/>
      <c r="B302" s="72"/>
      <c r="C302" s="71"/>
      <c r="D302" s="71"/>
      <c r="E302" s="71"/>
      <c r="F302" s="71"/>
      <c r="G302" s="71"/>
      <c r="H302" s="72"/>
      <c r="I302" s="71"/>
      <c r="J302" s="71"/>
      <c r="K302" s="71"/>
      <c r="L302" s="71"/>
      <c r="M302" s="71"/>
      <c r="N302" s="71"/>
      <c r="O302" s="71"/>
      <c r="P302" s="71"/>
      <c r="Q302" s="71"/>
    </row>
    <row r="303" spans="1:17" ht="15.75" customHeight="1">
      <c r="A303" s="70"/>
      <c r="B303" s="72"/>
      <c r="C303" s="71"/>
      <c r="D303" s="71"/>
      <c r="E303" s="71"/>
      <c r="F303" s="71"/>
      <c r="G303" s="71"/>
      <c r="H303" s="72"/>
      <c r="I303" s="71"/>
      <c r="J303" s="71"/>
      <c r="K303" s="71"/>
      <c r="L303" s="71"/>
      <c r="M303" s="71"/>
      <c r="N303" s="71"/>
      <c r="O303" s="71"/>
      <c r="P303" s="71"/>
      <c r="Q303" s="71"/>
    </row>
    <row r="304" spans="1:17" ht="15.75" customHeight="1">
      <c r="A304" s="70"/>
      <c r="B304" s="72"/>
      <c r="C304" s="71"/>
      <c r="D304" s="71"/>
      <c r="E304" s="71"/>
      <c r="F304" s="71"/>
      <c r="G304" s="71"/>
      <c r="H304" s="72"/>
      <c r="I304" s="71"/>
      <c r="J304" s="71"/>
      <c r="K304" s="71"/>
      <c r="L304" s="71"/>
      <c r="M304" s="71"/>
      <c r="N304" s="71"/>
      <c r="O304" s="71"/>
      <c r="P304" s="71"/>
      <c r="Q304" s="71"/>
    </row>
    <row r="305" spans="1:17" ht="15.75" customHeight="1">
      <c r="A305" s="70"/>
      <c r="B305" s="72"/>
      <c r="C305" s="71"/>
      <c r="D305" s="71"/>
      <c r="E305" s="71"/>
      <c r="F305" s="71"/>
      <c r="G305" s="71"/>
      <c r="H305" s="72"/>
      <c r="I305" s="71"/>
      <c r="J305" s="71"/>
      <c r="K305" s="71"/>
      <c r="L305" s="71"/>
      <c r="M305" s="71"/>
      <c r="N305" s="71"/>
      <c r="O305" s="71"/>
      <c r="P305" s="71"/>
      <c r="Q305" s="71"/>
    </row>
    <row r="306" spans="1:17" ht="15.75" customHeight="1">
      <c r="A306" s="70"/>
      <c r="B306" s="72"/>
      <c r="C306" s="71"/>
      <c r="D306" s="71"/>
      <c r="E306" s="71"/>
      <c r="F306" s="71"/>
      <c r="G306" s="71"/>
      <c r="H306" s="72"/>
      <c r="I306" s="71"/>
      <c r="J306" s="71"/>
      <c r="K306" s="71"/>
      <c r="L306" s="71"/>
      <c r="M306" s="71"/>
      <c r="N306" s="71"/>
      <c r="O306" s="71"/>
      <c r="P306" s="71"/>
      <c r="Q306" s="71"/>
    </row>
    <row r="307" spans="1:17" ht="15.75" customHeight="1">
      <c r="A307" s="70"/>
      <c r="B307" s="72"/>
      <c r="C307" s="71"/>
      <c r="D307" s="71"/>
      <c r="E307" s="71"/>
      <c r="F307" s="71"/>
      <c r="G307" s="71"/>
      <c r="H307" s="72"/>
      <c r="I307" s="71"/>
      <c r="J307" s="71"/>
      <c r="K307" s="71"/>
      <c r="L307" s="71"/>
      <c r="M307" s="71"/>
      <c r="N307" s="71"/>
      <c r="O307" s="71"/>
      <c r="P307" s="71"/>
      <c r="Q307" s="71"/>
    </row>
    <row r="308" spans="1:17" ht="15.75" customHeight="1">
      <c r="A308" s="70"/>
      <c r="B308" s="72"/>
      <c r="C308" s="71"/>
      <c r="D308" s="71"/>
      <c r="E308" s="71"/>
      <c r="F308" s="71"/>
      <c r="G308" s="71"/>
      <c r="H308" s="72"/>
      <c r="I308" s="71"/>
      <c r="J308" s="71"/>
      <c r="K308" s="71"/>
      <c r="L308" s="71"/>
      <c r="M308" s="71"/>
      <c r="N308" s="71"/>
      <c r="O308" s="71"/>
      <c r="P308" s="71"/>
      <c r="Q308" s="71"/>
    </row>
    <row r="309" spans="1:17" ht="15.75" customHeight="1">
      <c r="A309" s="70"/>
      <c r="B309" s="72"/>
      <c r="C309" s="71"/>
      <c r="D309" s="71"/>
      <c r="E309" s="71"/>
      <c r="F309" s="71"/>
      <c r="G309" s="71"/>
      <c r="H309" s="72"/>
      <c r="I309" s="71"/>
      <c r="J309" s="71"/>
      <c r="K309" s="71"/>
      <c r="L309" s="71"/>
      <c r="M309" s="71"/>
      <c r="N309" s="71"/>
      <c r="O309" s="71"/>
      <c r="P309" s="71"/>
      <c r="Q309" s="71"/>
    </row>
    <row r="310" spans="1:17" ht="15.75" customHeight="1">
      <c r="A310" s="70"/>
      <c r="B310" s="72"/>
      <c r="C310" s="71"/>
      <c r="D310" s="71"/>
      <c r="E310" s="71"/>
      <c r="F310" s="71"/>
      <c r="G310" s="71"/>
      <c r="H310" s="72"/>
      <c r="I310" s="71"/>
      <c r="J310" s="71"/>
      <c r="K310" s="71"/>
      <c r="L310" s="71"/>
      <c r="M310" s="71"/>
      <c r="N310" s="71"/>
      <c r="O310" s="71"/>
      <c r="P310" s="71"/>
      <c r="Q310" s="71"/>
    </row>
    <row r="311" spans="1:17" ht="15.75" customHeight="1">
      <c r="A311" s="70"/>
      <c r="B311" s="72"/>
      <c r="C311" s="71"/>
      <c r="D311" s="71"/>
      <c r="E311" s="71"/>
      <c r="F311" s="71"/>
      <c r="G311" s="71"/>
      <c r="H311" s="72"/>
      <c r="I311" s="71"/>
      <c r="J311" s="71"/>
      <c r="K311" s="71"/>
      <c r="L311" s="71"/>
      <c r="M311" s="71"/>
      <c r="N311" s="71"/>
      <c r="O311" s="71"/>
      <c r="P311" s="71"/>
      <c r="Q311" s="71"/>
    </row>
    <row r="312" spans="1:17" ht="15.75" customHeight="1">
      <c r="A312" s="70"/>
      <c r="B312" s="72"/>
      <c r="C312" s="71"/>
      <c r="D312" s="71"/>
      <c r="E312" s="71"/>
      <c r="F312" s="71"/>
      <c r="G312" s="71"/>
      <c r="H312" s="72"/>
      <c r="I312" s="71"/>
      <c r="J312" s="71"/>
      <c r="K312" s="71"/>
      <c r="L312" s="71"/>
      <c r="M312" s="71"/>
      <c r="N312" s="71"/>
      <c r="O312" s="71"/>
      <c r="P312" s="71"/>
      <c r="Q312" s="71"/>
    </row>
    <row r="313" spans="1:17" ht="15.75" customHeight="1">
      <c r="A313" s="70"/>
      <c r="B313" s="72"/>
      <c r="C313" s="71"/>
      <c r="D313" s="71"/>
      <c r="E313" s="71"/>
      <c r="F313" s="71"/>
      <c r="G313" s="71"/>
      <c r="H313" s="72"/>
      <c r="I313" s="71"/>
      <c r="J313" s="71"/>
      <c r="K313" s="71"/>
      <c r="L313" s="71"/>
      <c r="M313" s="71"/>
      <c r="N313" s="71"/>
      <c r="O313" s="71"/>
      <c r="P313" s="71"/>
      <c r="Q313" s="71"/>
    </row>
    <row r="314" spans="1:17" ht="15.75" customHeight="1">
      <c r="A314" s="70"/>
      <c r="B314" s="72"/>
      <c r="C314" s="71"/>
      <c r="D314" s="71"/>
      <c r="E314" s="71"/>
      <c r="F314" s="71"/>
      <c r="G314" s="71"/>
      <c r="H314" s="72"/>
      <c r="I314" s="71"/>
      <c r="J314" s="71"/>
      <c r="K314" s="71"/>
      <c r="L314" s="71"/>
      <c r="M314" s="71"/>
      <c r="N314" s="71"/>
      <c r="O314" s="71"/>
      <c r="P314" s="71"/>
      <c r="Q314" s="71"/>
    </row>
    <row r="315" spans="1:17" ht="15.75" customHeight="1">
      <c r="A315" s="70"/>
      <c r="B315" s="72"/>
      <c r="C315" s="71"/>
      <c r="D315" s="71"/>
      <c r="E315" s="71"/>
      <c r="F315" s="71"/>
      <c r="G315" s="71"/>
      <c r="H315" s="72"/>
      <c r="I315" s="71"/>
      <c r="J315" s="71"/>
      <c r="K315" s="71"/>
      <c r="L315" s="71"/>
      <c r="M315" s="71"/>
      <c r="N315" s="71"/>
      <c r="O315" s="71"/>
      <c r="P315" s="71"/>
      <c r="Q315" s="71"/>
    </row>
    <row r="316" spans="1:17" ht="15.75" customHeight="1">
      <c r="A316" s="70"/>
      <c r="B316" s="72"/>
      <c r="C316" s="71"/>
      <c r="D316" s="71"/>
      <c r="E316" s="71"/>
      <c r="F316" s="71"/>
      <c r="G316" s="71"/>
      <c r="H316" s="72"/>
      <c r="I316" s="71"/>
      <c r="J316" s="71"/>
      <c r="K316" s="71"/>
      <c r="L316" s="71"/>
      <c r="M316" s="71"/>
      <c r="N316" s="71"/>
      <c r="O316" s="71"/>
      <c r="P316" s="71"/>
      <c r="Q316" s="71"/>
    </row>
    <row r="317" spans="1:17" ht="15.75" customHeight="1">
      <c r="A317" s="70"/>
      <c r="B317" s="72"/>
      <c r="C317" s="71"/>
      <c r="D317" s="71"/>
      <c r="E317" s="71"/>
      <c r="F317" s="71"/>
      <c r="G317" s="71"/>
      <c r="H317" s="72"/>
      <c r="I317" s="71"/>
      <c r="J317" s="71"/>
      <c r="K317" s="71"/>
      <c r="L317" s="71"/>
      <c r="M317" s="71"/>
      <c r="N317" s="71"/>
      <c r="O317" s="71"/>
      <c r="P317" s="71"/>
      <c r="Q317" s="71"/>
    </row>
    <row r="318" spans="1:17" ht="15.75" customHeight="1">
      <c r="A318" s="70"/>
      <c r="B318" s="72"/>
      <c r="C318" s="71"/>
      <c r="D318" s="71"/>
      <c r="E318" s="71"/>
      <c r="F318" s="71"/>
      <c r="G318" s="71"/>
      <c r="H318" s="72"/>
      <c r="I318" s="71"/>
      <c r="J318" s="71"/>
      <c r="K318" s="71"/>
      <c r="L318" s="71"/>
      <c r="M318" s="71"/>
      <c r="N318" s="71"/>
      <c r="O318" s="71"/>
      <c r="P318" s="71"/>
      <c r="Q318" s="71"/>
    </row>
    <row r="319" spans="1:17" ht="15.75" customHeight="1">
      <c r="A319" s="70"/>
      <c r="B319" s="72"/>
      <c r="C319" s="71"/>
      <c r="D319" s="71"/>
      <c r="E319" s="71"/>
      <c r="F319" s="71"/>
      <c r="G319" s="71"/>
      <c r="H319" s="72"/>
      <c r="I319" s="71"/>
      <c r="J319" s="71"/>
      <c r="K319" s="71"/>
      <c r="L319" s="71"/>
      <c r="M319" s="71"/>
      <c r="N319" s="71"/>
      <c r="O319" s="71"/>
      <c r="P319" s="71"/>
      <c r="Q319" s="71"/>
    </row>
    <row r="320" spans="1:17" ht="15.75" customHeight="1">
      <c r="A320" s="70"/>
      <c r="B320" s="72"/>
      <c r="C320" s="71"/>
      <c r="D320" s="71"/>
      <c r="E320" s="71"/>
      <c r="F320" s="71"/>
      <c r="G320" s="71"/>
      <c r="H320" s="72"/>
      <c r="I320" s="71"/>
      <c r="J320" s="71"/>
      <c r="K320" s="71"/>
      <c r="L320" s="71"/>
      <c r="M320" s="71"/>
      <c r="N320" s="71"/>
      <c r="O320" s="71"/>
      <c r="P320" s="71"/>
      <c r="Q320" s="71"/>
    </row>
    <row r="321" spans="1:17" ht="15.75" customHeight="1">
      <c r="A321" s="70"/>
      <c r="B321" s="72"/>
      <c r="C321" s="71"/>
      <c r="D321" s="71"/>
      <c r="E321" s="71"/>
      <c r="F321" s="71"/>
      <c r="G321" s="71"/>
      <c r="H321" s="72"/>
      <c r="I321" s="71"/>
      <c r="J321" s="71"/>
      <c r="K321" s="71"/>
      <c r="L321" s="71"/>
      <c r="M321" s="71"/>
      <c r="N321" s="71"/>
      <c r="O321" s="71"/>
      <c r="P321" s="71"/>
      <c r="Q321" s="71"/>
    </row>
    <row r="322" spans="1:17" ht="15.75" customHeight="1">
      <c r="A322" s="70"/>
      <c r="B322" s="72"/>
      <c r="C322" s="71"/>
      <c r="D322" s="71"/>
      <c r="E322" s="71"/>
      <c r="F322" s="71"/>
      <c r="G322" s="71"/>
      <c r="H322" s="72"/>
      <c r="I322" s="71"/>
      <c r="J322" s="71"/>
      <c r="K322" s="71"/>
      <c r="L322" s="71"/>
      <c r="M322" s="71"/>
      <c r="N322" s="71"/>
      <c r="O322" s="71"/>
      <c r="P322" s="71"/>
      <c r="Q322" s="71"/>
    </row>
    <row r="323" spans="1:17" ht="15.75" customHeight="1">
      <c r="A323" s="70"/>
      <c r="B323" s="72"/>
      <c r="C323" s="71"/>
      <c r="D323" s="71"/>
      <c r="E323" s="71"/>
      <c r="F323" s="71"/>
      <c r="G323" s="71"/>
      <c r="H323" s="72"/>
      <c r="I323" s="71"/>
      <c r="J323" s="71"/>
      <c r="K323" s="71"/>
      <c r="L323" s="71"/>
      <c r="M323" s="71"/>
      <c r="N323" s="71"/>
      <c r="O323" s="71"/>
      <c r="P323" s="71"/>
      <c r="Q323" s="71"/>
    </row>
    <row r="324" spans="1:17" ht="15.75" customHeight="1">
      <c r="A324" s="70"/>
      <c r="B324" s="72"/>
      <c r="C324" s="71"/>
      <c r="D324" s="71"/>
      <c r="E324" s="71"/>
      <c r="F324" s="71"/>
      <c r="G324" s="71"/>
      <c r="H324" s="72"/>
      <c r="I324" s="71"/>
      <c r="J324" s="71"/>
      <c r="K324" s="71"/>
      <c r="L324" s="71"/>
      <c r="M324" s="71"/>
      <c r="N324" s="71"/>
      <c r="O324" s="71"/>
      <c r="P324" s="71"/>
      <c r="Q324" s="71"/>
    </row>
    <row r="325" spans="1:17" ht="15.75" customHeight="1">
      <c r="A325" s="70"/>
      <c r="B325" s="72"/>
      <c r="C325" s="71"/>
      <c r="D325" s="71"/>
      <c r="E325" s="71"/>
      <c r="F325" s="71"/>
      <c r="G325" s="71"/>
      <c r="H325" s="72"/>
      <c r="I325" s="71"/>
      <c r="J325" s="71"/>
      <c r="K325" s="71"/>
      <c r="L325" s="71"/>
      <c r="M325" s="71"/>
      <c r="N325" s="71"/>
      <c r="O325" s="71"/>
      <c r="P325" s="71"/>
      <c r="Q325" s="71"/>
    </row>
    <row r="326" spans="1:17" ht="15.75" customHeight="1">
      <c r="A326" s="70"/>
      <c r="B326" s="72"/>
      <c r="C326" s="71"/>
      <c r="D326" s="71"/>
      <c r="E326" s="71"/>
      <c r="F326" s="71"/>
      <c r="G326" s="71"/>
      <c r="H326" s="72"/>
      <c r="I326" s="71"/>
      <c r="J326" s="71"/>
      <c r="K326" s="71"/>
      <c r="L326" s="71"/>
      <c r="M326" s="71"/>
      <c r="N326" s="71"/>
      <c r="O326" s="71"/>
      <c r="P326" s="71"/>
      <c r="Q326" s="71"/>
    </row>
    <row r="327" spans="1:17" ht="15.75" customHeight="1">
      <c r="A327" s="70"/>
      <c r="B327" s="72"/>
      <c r="C327" s="71"/>
      <c r="D327" s="71"/>
      <c r="E327" s="71"/>
      <c r="F327" s="71"/>
      <c r="G327" s="71"/>
      <c r="H327" s="72"/>
      <c r="I327" s="71"/>
      <c r="J327" s="71"/>
      <c r="K327" s="71"/>
      <c r="L327" s="71"/>
      <c r="M327" s="71"/>
      <c r="N327" s="71"/>
      <c r="O327" s="71"/>
      <c r="P327" s="71"/>
      <c r="Q327" s="71"/>
    </row>
    <row r="328" spans="1:17" ht="15.75" customHeight="1">
      <c r="A328" s="70"/>
      <c r="B328" s="72"/>
      <c r="C328" s="71"/>
      <c r="D328" s="71"/>
      <c r="E328" s="71"/>
      <c r="F328" s="71"/>
      <c r="G328" s="71"/>
      <c r="H328" s="72"/>
      <c r="I328" s="71"/>
      <c r="J328" s="71"/>
      <c r="K328" s="71"/>
      <c r="L328" s="71"/>
      <c r="M328" s="71"/>
      <c r="N328" s="71"/>
      <c r="O328" s="71"/>
      <c r="P328" s="71"/>
      <c r="Q328" s="71"/>
    </row>
    <row r="329" spans="1:17" ht="15.75" customHeight="1">
      <c r="A329" s="70"/>
      <c r="B329" s="72"/>
      <c r="C329" s="71"/>
      <c r="D329" s="71"/>
      <c r="E329" s="71"/>
      <c r="F329" s="71"/>
      <c r="G329" s="71"/>
      <c r="H329" s="72"/>
      <c r="I329" s="71"/>
      <c r="J329" s="71"/>
      <c r="K329" s="71"/>
      <c r="L329" s="71"/>
      <c r="M329" s="71"/>
      <c r="N329" s="71"/>
      <c r="O329" s="71"/>
      <c r="P329" s="71"/>
      <c r="Q329" s="71"/>
    </row>
    <row r="330" spans="1:17" ht="15.75" customHeight="1">
      <c r="A330" s="70"/>
      <c r="B330" s="72"/>
      <c r="C330" s="71"/>
      <c r="D330" s="71"/>
      <c r="E330" s="71"/>
      <c r="F330" s="71"/>
      <c r="G330" s="71"/>
      <c r="H330" s="72"/>
      <c r="I330" s="71"/>
      <c r="J330" s="71"/>
      <c r="K330" s="71"/>
      <c r="L330" s="71"/>
      <c r="M330" s="71"/>
      <c r="N330" s="71"/>
      <c r="O330" s="71"/>
      <c r="P330" s="71"/>
      <c r="Q330" s="71"/>
    </row>
    <row r="331" spans="1:17" ht="15.75" customHeight="1">
      <c r="A331" s="70"/>
      <c r="B331" s="72"/>
      <c r="C331" s="71"/>
      <c r="D331" s="71"/>
      <c r="E331" s="71"/>
      <c r="F331" s="71"/>
      <c r="G331" s="71"/>
      <c r="H331" s="72"/>
      <c r="I331" s="71"/>
      <c r="J331" s="71"/>
      <c r="K331" s="71"/>
      <c r="L331" s="71"/>
      <c r="M331" s="71"/>
      <c r="N331" s="71"/>
      <c r="O331" s="71"/>
      <c r="P331" s="71"/>
      <c r="Q331" s="71"/>
    </row>
    <row r="332" spans="1:17" ht="15.75" customHeight="1">
      <c r="A332" s="70"/>
      <c r="B332" s="72"/>
      <c r="C332" s="71"/>
      <c r="D332" s="71"/>
      <c r="E332" s="71"/>
      <c r="F332" s="71"/>
      <c r="G332" s="71"/>
      <c r="H332" s="72"/>
      <c r="I332" s="71"/>
      <c r="J332" s="71"/>
      <c r="K332" s="71"/>
      <c r="L332" s="71"/>
      <c r="M332" s="71"/>
      <c r="N332" s="71"/>
      <c r="O332" s="71"/>
      <c r="P332" s="71"/>
      <c r="Q332" s="71"/>
    </row>
    <row r="333" spans="1:17" ht="15.75" customHeight="1">
      <c r="A333" s="70"/>
      <c r="B333" s="72"/>
      <c r="C333" s="71"/>
      <c r="D333" s="71"/>
      <c r="E333" s="71"/>
      <c r="F333" s="71"/>
      <c r="G333" s="71"/>
      <c r="H333" s="72"/>
      <c r="I333" s="71"/>
      <c r="J333" s="71"/>
      <c r="K333" s="71"/>
      <c r="L333" s="71"/>
      <c r="M333" s="71"/>
      <c r="N333" s="71"/>
      <c r="O333" s="71"/>
      <c r="P333" s="71"/>
      <c r="Q333" s="71"/>
    </row>
    <row r="334" spans="1:17" ht="15.75" customHeight="1">
      <c r="A334" s="70"/>
      <c r="B334" s="72"/>
      <c r="C334" s="71"/>
      <c r="D334" s="71"/>
      <c r="E334" s="71"/>
      <c r="F334" s="71"/>
      <c r="G334" s="71"/>
      <c r="H334" s="72"/>
      <c r="I334" s="71"/>
      <c r="J334" s="71"/>
      <c r="K334" s="71"/>
      <c r="L334" s="71"/>
      <c r="M334" s="71"/>
      <c r="N334" s="71"/>
      <c r="O334" s="71"/>
      <c r="P334" s="71"/>
      <c r="Q334" s="71"/>
    </row>
    <row r="335" spans="1:17" ht="15.75" customHeight="1">
      <c r="A335" s="70"/>
      <c r="B335" s="72"/>
      <c r="C335" s="71"/>
      <c r="D335" s="71"/>
      <c r="E335" s="71"/>
      <c r="F335" s="71"/>
      <c r="G335" s="71"/>
      <c r="H335" s="72"/>
      <c r="I335" s="71"/>
      <c r="J335" s="71"/>
      <c r="K335" s="71"/>
      <c r="L335" s="71"/>
      <c r="M335" s="71"/>
      <c r="N335" s="71"/>
      <c r="O335" s="71"/>
      <c r="P335" s="71"/>
      <c r="Q335" s="71"/>
    </row>
    <row r="336" spans="1:17" ht="15.75" customHeight="1">
      <c r="A336" s="70"/>
      <c r="B336" s="72"/>
      <c r="C336" s="71"/>
      <c r="D336" s="71"/>
      <c r="E336" s="71"/>
      <c r="F336" s="71"/>
      <c r="G336" s="71"/>
      <c r="H336" s="72"/>
      <c r="I336" s="71"/>
      <c r="J336" s="71"/>
      <c r="K336" s="71"/>
      <c r="L336" s="71"/>
      <c r="M336" s="71"/>
      <c r="N336" s="71"/>
      <c r="O336" s="71"/>
      <c r="P336" s="71"/>
      <c r="Q336" s="71"/>
    </row>
    <row r="337" spans="1:17" ht="15.75" customHeight="1">
      <c r="A337" s="70"/>
      <c r="B337" s="72"/>
      <c r="C337" s="71"/>
      <c r="D337" s="71"/>
      <c r="E337" s="71"/>
      <c r="F337" s="71"/>
      <c r="G337" s="71"/>
      <c r="H337" s="72"/>
      <c r="I337" s="71"/>
      <c r="J337" s="71"/>
      <c r="K337" s="71"/>
      <c r="L337" s="71"/>
      <c r="M337" s="71"/>
      <c r="N337" s="71"/>
      <c r="O337" s="71"/>
      <c r="P337" s="71"/>
      <c r="Q337" s="71"/>
    </row>
    <row r="338" spans="1:17" ht="15.75" customHeight="1">
      <c r="A338" s="70"/>
      <c r="B338" s="72"/>
      <c r="C338" s="71"/>
      <c r="D338" s="71"/>
      <c r="E338" s="71"/>
      <c r="F338" s="71"/>
      <c r="G338" s="71"/>
      <c r="H338" s="72"/>
      <c r="I338" s="71"/>
      <c r="J338" s="71"/>
      <c r="K338" s="71"/>
      <c r="L338" s="71"/>
      <c r="M338" s="71"/>
      <c r="N338" s="71"/>
      <c r="O338" s="71"/>
      <c r="P338" s="71"/>
      <c r="Q338" s="71"/>
    </row>
    <row r="339" spans="1:17" ht="15.75" customHeight="1">
      <c r="A339" s="70"/>
      <c r="B339" s="72"/>
      <c r="C339" s="71"/>
      <c r="D339" s="71"/>
      <c r="E339" s="71"/>
      <c r="F339" s="71"/>
      <c r="G339" s="71"/>
      <c r="H339" s="72"/>
      <c r="I339" s="71"/>
      <c r="J339" s="71"/>
      <c r="K339" s="71"/>
      <c r="L339" s="71"/>
      <c r="M339" s="71"/>
      <c r="N339" s="71"/>
      <c r="O339" s="71"/>
      <c r="P339" s="71"/>
      <c r="Q339" s="71"/>
    </row>
    <row r="340" spans="1:17" ht="15.75" customHeight="1">
      <c r="A340" s="70"/>
      <c r="B340" s="72"/>
      <c r="C340" s="71"/>
      <c r="D340" s="71"/>
      <c r="E340" s="71"/>
      <c r="F340" s="71"/>
      <c r="G340" s="71"/>
      <c r="H340" s="72"/>
      <c r="I340" s="71"/>
      <c r="J340" s="71"/>
      <c r="K340" s="71"/>
      <c r="L340" s="71"/>
      <c r="M340" s="71"/>
      <c r="N340" s="71"/>
      <c r="O340" s="71"/>
      <c r="P340" s="71"/>
      <c r="Q340" s="71"/>
    </row>
    <row r="341" spans="1:17" ht="15.75" customHeight="1">
      <c r="A341" s="70"/>
      <c r="B341" s="72"/>
      <c r="C341" s="71"/>
      <c r="D341" s="71"/>
      <c r="E341" s="71"/>
      <c r="F341" s="71"/>
      <c r="G341" s="71"/>
      <c r="H341" s="72"/>
      <c r="I341" s="71"/>
      <c r="J341" s="71"/>
      <c r="K341" s="71"/>
      <c r="L341" s="71"/>
      <c r="M341" s="71"/>
      <c r="N341" s="71"/>
      <c r="O341" s="71"/>
      <c r="P341" s="71"/>
      <c r="Q341" s="71"/>
    </row>
    <row r="342" spans="1:17" ht="15.75" customHeight="1">
      <c r="A342" s="70"/>
      <c r="B342" s="72"/>
      <c r="C342" s="71"/>
      <c r="D342" s="71"/>
      <c r="E342" s="71"/>
      <c r="F342" s="71"/>
      <c r="G342" s="71"/>
      <c r="H342" s="72"/>
      <c r="I342" s="71"/>
      <c r="J342" s="71"/>
      <c r="K342" s="71"/>
      <c r="L342" s="71"/>
      <c r="M342" s="71"/>
      <c r="N342" s="71"/>
      <c r="O342" s="71"/>
      <c r="P342" s="71"/>
      <c r="Q342" s="71"/>
    </row>
    <row r="343" spans="1:17" ht="15.75" customHeight="1">
      <c r="A343" s="70"/>
      <c r="B343" s="72"/>
      <c r="C343" s="71"/>
      <c r="D343" s="71"/>
      <c r="E343" s="71"/>
      <c r="F343" s="71"/>
      <c r="G343" s="71"/>
      <c r="H343" s="72"/>
      <c r="I343" s="71"/>
      <c r="J343" s="71"/>
      <c r="K343" s="71"/>
      <c r="L343" s="71"/>
      <c r="M343" s="71"/>
      <c r="N343" s="71"/>
      <c r="O343" s="71"/>
      <c r="P343" s="71"/>
      <c r="Q343" s="71"/>
    </row>
    <row r="344" spans="1:17" ht="15.75" customHeight="1">
      <c r="A344" s="70"/>
      <c r="B344" s="72"/>
      <c r="C344" s="71"/>
      <c r="D344" s="71"/>
      <c r="E344" s="71"/>
      <c r="F344" s="71"/>
      <c r="G344" s="71"/>
      <c r="H344" s="72"/>
      <c r="I344" s="71"/>
      <c r="J344" s="71"/>
      <c r="K344" s="71"/>
      <c r="L344" s="71"/>
      <c r="M344" s="71"/>
      <c r="N344" s="71"/>
      <c r="O344" s="71"/>
      <c r="P344" s="71"/>
      <c r="Q344" s="71"/>
    </row>
    <row r="345" spans="1:17" ht="15.75" customHeight="1">
      <c r="A345" s="70"/>
      <c r="B345" s="72"/>
      <c r="C345" s="71"/>
      <c r="D345" s="71"/>
      <c r="E345" s="71"/>
      <c r="F345" s="71"/>
      <c r="G345" s="71"/>
      <c r="H345" s="72"/>
      <c r="I345" s="71"/>
      <c r="J345" s="71"/>
      <c r="K345" s="71"/>
      <c r="L345" s="71"/>
      <c r="M345" s="71"/>
      <c r="N345" s="71"/>
      <c r="O345" s="71"/>
      <c r="P345" s="71"/>
      <c r="Q345" s="71"/>
    </row>
    <row r="346" spans="1:17" ht="15.75" customHeight="1">
      <c r="A346" s="70"/>
      <c r="B346" s="72"/>
      <c r="C346" s="71"/>
      <c r="D346" s="71"/>
      <c r="E346" s="71"/>
      <c r="F346" s="71"/>
      <c r="G346" s="71"/>
      <c r="H346" s="72"/>
      <c r="I346" s="71"/>
      <c r="J346" s="71"/>
      <c r="K346" s="71"/>
      <c r="L346" s="71"/>
      <c r="M346" s="71"/>
      <c r="N346" s="71"/>
      <c r="O346" s="71"/>
      <c r="P346" s="71"/>
      <c r="Q346" s="71"/>
    </row>
    <row r="347" spans="1:17" ht="15.75" customHeight="1">
      <c r="A347" s="70"/>
      <c r="B347" s="72"/>
      <c r="C347" s="71"/>
      <c r="D347" s="71"/>
      <c r="E347" s="71"/>
      <c r="F347" s="71"/>
      <c r="G347" s="71"/>
      <c r="H347" s="72"/>
      <c r="I347" s="71"/>
      <c r="J347" s="71"/>
      <c r="K347" s="71"/>
      <c r="L347" s="71"/>
      <c r="M347" s="71"/>
      <c r="N347" s="71"/>
      <c r="O347" s="71"/>
      <c r="P347" s="71"/>
      <c r="Q347" s="71"/>
    </row>
    <row r="348" spans="1:17" ht="15.75" customHeight="1">
      <c r="A348" s="70"/>
      <c r="B348" s="72"/>
      <c r="C348" s="71"/>
      <c r="D348" s="71"/>
      <c r="E348" s="71"/>
      <c r="F348" s="71"/>
      <c r="G348" s="71"/>
      <c r="H348" s="72"/>
      <c r="I348" s="71"/>
      <c r="J348" s="71"/>
      <c r="K348" s="71"/>
      <c r="L348" s="71"/>
      <c r="M348" s="71"/>
      <c r="N348" s="71"/>
      <c r="O348" s="71"/>
      <c r="P348" s="71"/>
      <c r="Q348" s="71"/>
    </row>
    <row r="349" spans="1:17" ht="15.75" customHeight="1">
      <c r="A349" s="70"/>
      <c r="B349" s="72"/>
      <c r="C349" s="71"/>
      <c r="D349" s="71"/>
      <c r="E349" s="71"/>
      <c r="F349" s="71"/>
      <c r="G349" s="71"/>
      <c r="H349" s="72"/>
      <c r="I349" s="71"/>
      <c r="J349" s="71"/>
      <c r="K349" s="71"/>
      <c r="L349" s="71"/>
      <c r="M349" s="71"/>
      <c r="N349" s="71"/>
      <c r="O349" s="71"/>
      <c r="P349" s="71"/>
      <c r="Q349" s="71"/>
    </row>
    <row r="350" spans="1:17" ht="15.75" customHeight="1">
      <c r="A350" s="70"/>
      <c r="B350" s="72"/>
      <c r="C350" s="71"/>
      <c r="D350" s="71"/>
      <c r="E350" s="71"/>
      <c r="F350" s="71"/>
      <c r="G350" s="71"/>
      <c r="H350" s="72"/>
      <c r="I350" s="71"/>
      <c r="J350" s="71"/>
      <c r="K350" s="71"/>
      <c r="L350" s="71"/>
      <c r="M350" s="71"/>
      <c r="N350" s="71"/>
      <c r="O350" s="71"/>
      <c r="P350" s="71"/>
      <c r="Q350" s="71"/>
    </row>
    <row r="351" spans="1:17" ht="15.75" customHeight="1">
      <c r="A351" s="70"/>
      <c r="B351" s="72"/>
      <c r="C351" s="71"/>
      <c r="D351" s="71"/>
      <c r="E351" s="71"/>
      <c r="F351" s="71"/>
      <c r="G351" s="71"/>
      <c r="H351" s="72"/>
      <c r="I351" s="71"/>
      <c r="J351" s="71"/>
      <c r="K351" s="71"/>
      <c r="L351" s="71"/>
      <c r="M351" s="71"/>
      <c r="N351" s="71"/>
      <c r="O351" s="71"/>
      <c r="P351" s="71"/>
      <c r="Q351" s="71"/>
    </row>
    <row r="352" spans="1:17" ht="15.75" customHeight="1">
      <c r="A352" s="70"/>
      <c r="B352" s="72"/>
      <c r="C352" s="71"/>
      <c r="D352" s="71"/>
      <c r="E352" s="71"/>
      <c r="F352" s="71"/>
      <c r="G352" s="71"/>
      <c r="H352" s="72"/>
      <c r="I352" s="71"/>
      <c r="J352" s="71"/>
      <c r="K352" s="71"/>
      <c r="L352" s="71"/>
      <c r="M352" s="71"/>
      <c r="N352" s="71"/>
      <c r="O352" s="71"/>
      <c r="P352" s="71"/>
      <c r="Q352" s="71"/>
    </row>
    <row r="353" spans="1:17" ht="15.75" customHeight="1">
      <c r="A353" s="70"/>
      <c r="B353" s="72"/>
      <c r="C353" s="71"/>
      <c r="D353" s="71"/>
      <c r="E353" s="71"/>
      <c r="F353" s="71"/>
      <c r="G353" s="71"/>
      <c r="H353" s="72"/>
      <c r="I353" s="71"/>
      <c r="J353" s="71"/>
      <c r="K353" s="71"/>
      <c r="L353" s="71"/>
      <c r="M353" s="71"/>
      <c r="N353" s="71"/>
      <c r="O353" s="71"/>
      <c r="P353" s="71"/>
      <c r="Q353" s="71"/>
    </row>
    <row r="354" spans="1:17" ht="15.75" customHeight="1">
      <c r="A354" s="70"/>
      <c r="B354" s="72"/>
      <c r="C354" s="71"/>
      <c r="D354" s="71"/>
      <c r="E354" s="71"/>
      <c r="F354" s="71"/>
      <c r="G354" s="71"/>
      <c r="H354" s="72"/>
      <c r="I354" s="71"/>
      <c r="J354" s="71"/>
      <c r="K354" s="71"/>
      <c r="L354" s="71"/>
      <c r="M354" s="71"/>
      <c r="N354" s="71"/>
      <c r="O354" s="71"/>
      <c r="P354" s="71"/>
      <c r="Q354" s="71"/>
    </row>
    <row r="355" spans="1:17" ht="15.75" customHeight="1">
      <c r="A355" s="70"/>
      <c r="B355" s="72"/>
      <c r="C355" s="71"/>
      <c r="D355" s="71"/>
      <c r="E355" s="71"/>
      <c r="F355" s="71"/>
      <c r="G355" s="71"/>
      <c r="H355" s="72"/>
      <c r="I355" s="71"/>
      <c r="J355" s="71"/>
      <c r="K355" s="71"/>
      <c r="L355" s="71"/>
      <c r="M355" s="71"/>
      <c r="N355" s="71"/>
      <c r="O355" s="71"/>
      <c r="P355" s="71"/>
      <c r="Q355" s="71"/>
    </row>
    <row r="356" spans="1:17" ht="15.75" customHeight="1">
      <c r="A356" s="70"/>
      <c r="B356" s="72"/>
      <c r="C356" s="71"/>
      <c r="D356" s="71"/>
      <c r="E356" s="71"/>
      <c r="F356" s="71"/>
      <c r="G356" s="71"/>
      <c r="H356" s="72"/>
      <c r="I356" s="71"/>
      <c r="J356" s="71"/>
      <c r="K356" s="71"/>
      <c r="L356" s="71"/>
      <c r="M356" s="71"/>
      <c r="N356" s="71"/>
      <c r="O356" s="71"/>
      <c r="P356" s="71"/>
      <c r="Q356" s="71"/>
    </row>
    <row r="357" spans="1:17" ht="15.75" customHeight="1">
      <c r="A357" s="70"/>
      <c r="B357" s="72"/>
      <c r="C357" s="71"/>
      <c r="D357" s="71"/>
      <c r="E357" s="71"/>
      <c r="F357" s="71"/>
      <c r="G357" s="71"/>
      <c r="H357" s="72"/>
      <c r="I357" s="71"/>
      <c r="J357" s="71"/>
      <c r="K357" s="71"/>
      <c r="L357" s="71"/>
      <c r="M357" s="71"/>
      <c r="N357" s="71"/>
      <c r="O357" s="71"/>
      <c r="P357" s="71"/>
      <c r="Q357" s="71"/>
    </row>
    <row r="358" spans="1:17" ht="15.75" customHeight="1">
      <c r="A358" s="70"/>
      <c r="B358" s="72"/>
      <c r="C358" s="71"/>
      <c r="D358" s="71"/>
      <c r="E358" s="71"/>
      <c r="F358" s="71"/>
      <c r="G358" s="71"/>
      <c r="H358" s="72"/>
      <c r="I358" s="71"/>
      <c r="J358" s="71"/>
      <c r="K358" s="71"/>
      <c r="L358" s="71"/>
      <c r="M358" s="71"/>
      <c r="N358" s="71"/>
      <c r="O358" s="71"/>
      <c r="P358" s="71"/>
      <c r="Q358" s="71"/>
    </row>
    <row r="359" spans="1:17" ht="15.75" customHeight="1">
      <c r="A359" s="70"/>
      <c r="B359" s="72"/>
      <c r="C359" s="71"/>
      <c r="D359" s="71"/>
      <c r="E359" s="71"/>
      <c r="F359" s="71"/>
      <c r="G359" s="71"/>
      <c r="H359" s="72"/>
      <c r="I359" s="71"/>
      <c r="J359" s="71"/>
      <c r="K359" s="71"/>
      <c r="L359" s="71"/>
      <c r="M359" s="71"/>
      <c r="N359" s="71"/>
      <c r="O359" s="71"/>
      <c r="P359" s="71"/>
      <c r="Q359" s="71"/>
    </row>
    <row r="360" spans="1:17" ht="15.75" customHeight="1">
      <c r="A360" s="70"/>
      <c r="B360" s="72"/>
      <c r="C360" s="71"/>
      <c r="D360" s="71"/>
      <c r="E360" s="71"/>
      <c r="F360" s="71"/>
      <c r="G360" s="71"/>
      <c r="H360" s="72"/>
      <c r="I360" s="71"/>
      <c r="J360" s="71"/>
      <c r="K360" s="71"/>
      <c r="L360" s="71"/>
      <c r="M360" s="71"/>
      <c r="N360" s="71"/>
      <c r="O360" s="71"/>
      <c r="P360" s="71"/>
      <c r="Q360" s="71"/>
    </row>
    <row r="361" spans="1:17" ht="15.75" customHeight="1">
      <c r="A361" s="70"/>
      <c r="B361" s="72"/>
      <c r="C361" s="71"/>
      <c r="D361" s="71"/>
      <c r="E361" s="71"/>
      <c r="F361" s="71"/>
      <c r="G361" s="71"/>
      <c r="H361" s="72"/>
      <c r="I361" s="71"/>
      <c r="J361" s="71"/>
      <c r="K361" s="71"/>
      <c r="L361" s="71"/>
      <c r="M361" s="71"/>
      <c r="N361" s="71"/>
      <c r="O361" s="71"/>
      <c r="P361" s="71"/>
      <c r="Q361" s="71"/>
    </row>
    <row r="362" spans="1:17" ht="15.75" customHeight="1">
      <c r="A362" s="70"/>
      <c r="B362" s="72"/>
      <c r="C362" s="71"/>
      <c r="D362" s="71"/>
      <c r="E362" s="71"/>
      <c r="F362" s="71"/>
      <c r="G362" s="71"/>
      <c r="H362" s="72"/>
      <c r="I362" s="71"/>
      <c r="J362" s="71"/>
      <c r="K362" s="71"/>
      <c r="L362" s="71"/>
      <c r="M362" s="71"/>
      <c r="N362" s="71"/>
      <c r="O362" s="71"/>
      <c r="P362" s="71"/>
      <c r="Q362" s="71"/>
    </row>
    <row r="363" spans="1:17" ht="15.75" customHeight="1">
      <c r="A363" s="70"/>
      <c r="B363" s="72"/>
      <c r="C363" s="71"/>
      <c r="D363" s="71"/>
      <c r="E363" s="71"/>
      <c r="F363" s="71"/>
      <c r="G363" s="71"/>
      <c r="H363" s="72"/>
      <c r="I363" s="71"/>
      <c r="J363" s="71"/>
      <c r="K363" s="71"/>
      <c r="L363" s="71"/>
      <c r="M363" s="71"/>
      <c r="N363" s="71"/>
      <c r="O363" s="71"/>
      <c r="P363" s="71"/>
      <c r="Q363" s="71"/>
    </row>
    <row r="364" spans="1:17" ht="15.75" customHeight="1">
      <c r="A364" s="70"/>
      <c r="B364" s="72"/>
      <c r="C364" s="71"/>
      <c r="D364" s="71"/>
      <c r="E364" s="71"/>
      <c r="F364" s="71"/>
      <c r="G364" s="71"/>
      <c r="H364" s="72"/>
      <c r="I364" s="71"/>
      <c r="J364" s="71"/>
      <c r="K364" s="71"/>
      <c r="L364" s="71"/>
      <c r="M364" s="71"/>
      <c r="N364" s="71"/>
      <c r="O364" s="71"/>
      <c r="P364" s="71"/>
      <c r="Q364" s="71"/>
    </row>
    <row r="365" spans="1:17" ht="15.75" customHeight="1">
      <c r="A365" s="70"/>
      <c r="B365" s="72"/>
      <c r="C365" s="71"/>
      <c r="D365" s="71"/>
      <c r="E365" s="71"/>
      <c r="F365" s="71"/>
      <c r="G365" s="71"/>
      <c r="H365" s="72"/>
      <c r="I365" s="71"/>
      <c r="J365" s="71"/>
      <c r="K365" s="71"/>
      <c r="L365" s="71"/>
      <c r="M365" s="71"/>
      <c r="N365" s="71"/>
      <c r="O365" s="71"/>
      <c r="P365" s="71"/>
      <c r="Q365" s="71"/>
    </row>
    <row r="366" spans="1:17" ht="15.75" customHeight="1">
      <c r="A366" s="70"/>
      <c r="B366" s="72"/>
      <c r="C366" s="71"/>
      <c r="D366" s="71"/>
      <c r="E366" s="71"/>
      <c r="F366" s="71"/>
      <c r="G366" s="71"/>
      <c r="H366" s="72"/>
      <c r="I366" s="71"/>
      <c r="J366" s="71"/>
      <c r="K366" s="71"/>
      <c r="L366" s="71"/>
      <c r="M366" s="71"/>
      <c r="N366" s="71"/>
      <c r="O366" s="71"/>
      <c r="P366" s="71"/>
      <c r="Q366" s="71"/>
    </row>
    <row r="367" spans="1:17" ht="15.75" customHeight="1">
      <c r="A367" s="70"/>
      <c r="B367" s="72"/>
      <c r="C367" s="71"/>
      <c r="D367" s="71"/>
      <c r="E367" s="71"/>
      <c r="F367" s="71"/>
      <c r="G367" s="71"/>
      <c r="H367" s="72"/>
      <c r="I367" s="71"/>
      <c r="J367" s="71"/>
      <c r="K367" s="71"/>
      <c r="L367" s="71"/>
      <c r="M367" s="71"/>
      <c r="N367" s="71"/>
      <c r="O367" s="71"/>
      <c r="P367" s="71"/>
      <c r="Q367" s="71"/>
    </row>
    <row r="368" spans="1:17" ht="15.75" customHeight="1">
      <c r="A368" s="70"/>
      <c r="B368" s="72"/>
      <c r="C368" s="71"/>
      <c r="D368" s="71"/>
      <c r="E368" s="71"/>
      <c r="F368" s="71"/>
      <c r="G368" s="71"/>
      <c r="H368" s="72"/>
      <c r="I368" s="71"/>
      <c r="J368" s="71"/>
      <c r="K368" s="71"/>
      <c r="L368" s="71"/>
      <c r="M368" s="71"/>
      <c r="N368" s="71"/>
      <c r="O368" s="71"/>
      <c r="P368" s="71"/>
      <c r="Q368" s="71"/>
    </row>
    <row r="369" spans="1:17" ht="15.75" customHeight="1">
      <c r="A369" s="70"/>
      <c r="B369" s="72"/>
      <c r="C369" s="71"/>
      <c r="D369" s="71"/>
      <c r="E369" s="71"/>
      <c r="F369" s="71"/>
      <c r="G369" s="71"/>
      <c r="H369" s="72"/>
      <c r="I369" s="71"/>
      <c r="J369" s="71"/>
      <c r="K369" s="71"/>
      <c r="L369" s="71"/>
      <c r="M369" s="71"/>
      <c r="N369" s="71"/>
      <c r="O369" s="71"/>
      <c r="P369" s="71"/>
      <c r="Q369" s="71"/>
    </row>
    <row r="370" spans="1:17" ht="15.75" customHeight="1">
      <c r="A370" s="70"/>
      <c r="B370" s="72"/>
      <c r="C370" s="71"/>
      <c r="D370" s="71"/>
      <c r="E370" s="71"/>
      <c r="F370" s="71"/>
      <c r="G370" s="71"/>
      <c r="H370" s="72"/>
      <c r="I370" s="71"/>
      <c r="J370" s="71"/>
      <c r="K370" s="71"/>
      <c r="L370" s="71"/>
      <c r="M370" s="71"/>
      <c r="N370" s="71"/>
      <c r="O370" s="71"/>
      <c r="P370" s="71"/>
      <c r="Q370" s="71"/>
    </row>
    <row r="371" spans="1:17" ht="15.75" customHeight="1">
      <c r="A371" s="70"/>
      <c r="B371" s="72"/>
      <c r="C371" s="71"/>
      <c r="D371" s="71"/>
      <c r="E371" s="71"/>
      <c r="F371" s="71"/>
      <c r="G371" s="71"/>
      <c r="H371" s="72"/>
      <c r="I371" s="71"/>
      <c r="J371" s="71"/>
      <c r="K371" s="71"/>
      <c r="L371" s="71"/>
      <c r="M371" s="71"/>
      <c r="N371" s="71"/>
      <c r="O371" s="71"/>
      <c r="P371" s="71"/>
      <c r="Q371" s="71"/>
    </row>
    <row r="372" spans="1:17" ht="15.75" customHeight="1">
      <c r="A372" s="70"/>
      <c r="B372" s="72"/>
      <c r="C372" s="71"/>
      <c r="D372" s="71"/>
      <c r="E372" s="71"/>
      <c r="F372" s="71"/>
      <c r="G372" s="71"/>
      <c r="H372" s="72"/>
      <c r="I372" s="71"/>
      <c r="J372" s="71"/>
      <c r="K372" s="71"/>
      <c r="L372" s="71"/>
      <c r="M372" s="71"/>
      <c r="N372" s="71"/>
      <c r="O372" s="71"/>
      <c r="P372" s="71"/>
      <c r="Q372" s="71"/>
    </row>
    <row r="373" spans="1:17" ht="15.75" customHeight="1">
      <c r="A373" s="70"/>
      <c r="B373" s="72"/>
      <c r="C373" s="71"/>
      <c r="D373" s="71"/>
      <c r="E373" s="71"/>
      <c r="F373" s="71"/>
      <c r="G373" s="71"/>
      <c r="H373" s="72"/>
      <c r="I373" s="71"/>
      <c r="J373" s="71"/>
      <c r="K373" s="71"/>
      <c r="L373" s="71"/>
      <c r="M373" s="71"/>
      <c r="N373" s="71"/>
      <c r="O373" s="71"/>
      <c r="P373" s="71"/>
      <c r="Q373" s="71"/>
    </row>
    <row r="374" spans="1:17" ht="15.75" customHeight="1">
      <c r="A374" s="70"/>
      <c r="B374" s="72"/>
      <c r="C374" s="71"/>
      <c r="D374" s="71"/>
      <c r="E374" s="71"/>
      <c r="F374" s="71"/>
      <c r="G374" s="71"/>
      <c r="H374" s="72"/>
      <c r="I374" s="71"/>
      <c r="J374" s="71"/>
      <c r="K374" s="71"/>
      <c r="L374" s="71"/>
      <c r="M374" s="71"/>
      <c r="N374" s="71"/>
      <c r="O374" s="71"/>
      <c r="P374" s="71"/>
      <c r="Q374" s="71"/>
    </row>
    <row r="375" spans="1:17" ht="15.75" customHeight="1">
      <c r="A375" s="70"/>
      <c r="B375" s="72"/>
      <c r="C375" s="71"/>
      <c r="D375" s="71"/>
      <c r="E375" s="71"/>
      <c r="F375" s="71"/>
      <c r="G375" s="71"/>
      <c r="H375" s="72"/>
      <c r="I375" s="71"/>
      <c r="J375" s="71"/>
      <c r="K375" s="71"/>
      <c r="L375" s="71"/>
      <c r="M375" s="71"/>
      <c r="N375" s="71"/>
      <c r="O375" s="71"/>
      <c r="P375" s="71"/>
      <c r="Q375" s="71"/>
    </row>
    <row r="376" spans="1:17" ht="15.75" customHeight="1">
      <c r="A376" s="70"/>
      <c r="B376" s="72"/>
      <c r="C376" s="71"/>
      <c r="D376" s="71"/>
      <c r="E376" s="71"/>
      <c r="F376" s="71"/>
      <c r="G376" s="71"/>
      <c r="H376" s="72"/>
      <c r="I376" s="71"/>
      <c r="J376" s="71"/>
      <c r="K376" s="71"/>
      <c r="L376" s="71"/>
      <c r="M376" s="71"/>
      <c r="N376" s="71"/>
      <c r="O376" s="71"/>
      <c r="P376" s="71"/>
      <c r="Q376" s="71"/>
    </row>
    <row r="377" spans="1:17" ht="15.75" customHeight="1">
      <c r="A377" s="70"/>
      <c r="B377" s="72"/>
      <c r="C377" s="71"/>
      <c r="D377" s="71"/>
      <c r="E377" s="71"/>
      <c r="F377" s="71"/>
      <c r="G377" s="71"/>
      <c r="H377" s="72"/>
      <c r="I377" s="71"/>
      <c r="J377" s="71"/>
      <c r="K377" s="71"/>
      <c r="L377" s="71"/>
      <c r="M377" s="71"/>
      <c r="N377" s="71"/>
      <c r="O377" s="71"/>
      <c r="P377" s="71"/>
      <c r="Q377" s="71"/>
    </row>
    <row r="378" spans="1:17" ht="15.75" customHeight="1">
      <c r="A378" s="70"/>
      <c r="B378" s="72"/>
      <c r="C378" s="71"/>
      <c r="D378" s="71"/>
      <c r="E378" s="71"/>
      <c r="F378" s="71"/>
      <c r="G378" s="71"/>
      <c r="H378" s="72"/>
      <c r="I378" s="71"/>
      <c r="J378" s="71"/>
      <c r="K378" s="71"/>
      <c r="L378" s="71"/>
      <c r="M378" s="71"/>
      <c r="N378" s="71"/>
      <c r="O378" s="71"/>
      <c r="P378" s="71"/>
      <c r="Q378" s="71"/>
    </row>
    <row r="379" spans="1:17" ht="15.75" customHeight="1">
      <c r="A379" s="70"/>
      <c r="B379" s="72"/>
      <c r="C379" s="71"/>
      <c r="D379" s="71"/>
      <c r="E379" s="71"/>
      <c r="F379" s="71"/>
      <c r="G379" s="71"/>
      <c r="H379" s="72"/>
      <c r="I379" s="71"/>
      <c r="J379" s="71"/>
      <c r="K379" s="71"/>
      <c r="L379" s="71"/>
      <c r="M379" s="71"/>
      <c r="N379" s="71"/>
      <c r="O379" s="71"/>
      <c r="P379" s="71"/>
      <c r="Q379" s="71"/>
    </row>
    <row r="380" spans="1:17" ht="15.75" customHeight="1">
      <c r="A380" s="70"/>
      <c r="B380" s="72"/>
      <c r="C380" s="71"/>
      <c r="D380" s="71"/>
      <c r="E380" s="71"/>
      <c r="F380" s="71"/>
      <c r="G380" s="71"/>
      <c r="H380" s="72"/>
      <c r="I380" s="71"/>
      <c r="J380" s="71"/>
      <c r="K380" s="71"/>
      <c r="L380" s="71"/>
      <c r="M380" s="71"/>
      <c r="N380" s="71"/>
      <c r="O380" s="71"/>
      <c r="P380" s="71"/>
      <c r="Q380" s="71"/>
    </row>
    <row r="381" spans="1:17" ht="15.75" customHeight="1">
      <c r="A381" s="70"/>
      <c r="B381" s="72"/>
      <c r="C381" s="71"/>
      <c r="D381" s="71"/>
      <c r="E381" s="71"/>
      <c r="F381" s="71"/>
      <c r="G381" s="71"/>
      <c r="H381" s="72"/>
      <c r="I381" s="71"/>
      <c r="J381" s="71"/>
      <c r="K381" s="71"/>
      <c r="L381" s="71"/>
      <c r="M381" s="71"/>
      <c r="N381" s="71"/>
      <c r="O381" s="71"/>
      <c r="P381" s="71"/>
      <c r="Q381" s="71"/>
    </row>
    <row r="382" spans="1:17" ht="15.75" customHeight="1">
      <c r="A382" s="70"/>
      <c r="B382" s="72"/>
      <c r="C382" s="71"/>
      <c r="D382" s="71"/>
      <c r="E382" s="71"/>
      <c r="F382" s="71"/>
      <c r="G382" s="71"/>
      <c r="H382" s="72"/>
      <c r="I382" s="71"/>
      <c r="J382" s="71"/>
      <c r="K382" s="71"/>
      <c r="L382" s="71"/>
      <c r="M382" s="71"/>
      <c r="N382" s="71"/>
      <c r="O382" s="71"/>
      <c r="P382" s="71"/>
      <c r="Q382" s="71"/>
    </row>
    <row r="383" spans="1:17" ht="15.75" customHeight="1">
      <c r="A383" s="70"/>
      <c r="B383" s="72"/>
      <c r="C383" s="71"/>
      <c r="D383" s="71"/>
      <c r="E383" s="71"/>
      <c r="F383" s="71"/>
      <c r="G383" s="71"/>
      <c r="H383" s="72"/>
      <c r="I383" s="71"/>
      <c r="J383" s="71"/>
      <c r="K383" s="71"/>
      <c r="L383" s="71"/>
      <c r="M383" s="71"/>
      <c r="N383" s="71"/>
      <c r="O383" s="71"/>
      <c r="P383" s="71"/>
      <c r="Q383" s="71"/>
    </row>
    <row r="384" spans="1:17" ht="15.75" customHeight="1">
      <c r="A384" s="70"/>
      <c r="B384" s="72"/>
      <c r="C384" s="71"/>
      <c r="D384" s="71"/>
      <c r="E384" s="71"/>
      <c r="F384" s="71"/>
      <c r="G384" s="71"/>
      <c r="H384" s="72"/>
      <c r="I384" s="71"/>
      <c r="J384" s="71"/>
      <c r="K384" s="71"/>
      <c r="L384" s="71"/>
      <c r="M384" s="71"/>
      <c r="N384" s="71"/>
      <c r="O384" s="71"/>
      <c r="P384" s="71"/>
      <c r="Q384" s="71"/>
    </row>
    <row r="385" spans="1:17" ht="15.75" customHeight="1">
      <c r="A385" s="70"/>
      <c r="B385" s="72"/>
      <c r="C385" s="71"/>
      <c r="D385" s="71"/>
      <c r="E385" s="71"/>
      <c r="F385" s="71"/>
      <c r="G385" s="71"/>
      <c r="H385" s="72"/>
      <c r="I385" s="71"/>
      <c r="J385" s="71"/>
      <c r="K385" s="71"/>
      <c r="L385" s="71"/>
      <c r="M385" s="71"/>
      <c r="N385" s="71"/>
      <c r="O385" s="71"/>
      <c r="P385" s="71"/>
      <c r="Q385" s="71"/>
    </row>
    <row r="386" spans="1:17" ht="15.75" customHeight="1">
      <c r="A386" s="70"/>
      <c r="B386" s="72"/>
      <c r="C386" s="71"/>
      <c r="D386" s="71"/>
      <c r="E386" s="71"/>
      <c r="F386" s="71"/>
      <c r="G386" s="71"/>
      <c r="H386" s="72"/>
      <c r="I386" s="71"/>
      <c r="J386" s="71"/>
      <c r="K386" s="71"/>
      <c r="L386" s="71"/>
      <c r="M386" s="71"/>
      <c r="N386" s="71"/>
      <c r="O386" s="71"/>
      <c r="P386" s="71"/>
      <c r="Q386" s="71"/>
    </row>
    <row r="387" spans="1:17" ht="15.75" customHeight="1">
      <c r="A387" s="70"/>
      <c r="B387" s="72"/>
      <c r="C387" s="71"/>
      <c r="D387" s="71"/>
      <c r="E387" s="71"/>
      <c r="F387" s="71"/>
      <c r="G387" s="71"/>
      <c r="H387" s="72"/>
      <c r="I387" s="71"/>
      <c r="J387" s="71"/>
      <c r="K387" s="71"/>
      <c r="L387" s="71"/>
      <c r="M387" s="71"/>
      <c r="N387" s="71"/>
      <c r="O387" s="71"/>
      <c r="P387" s="71"/>
      <c r="Q387" s="71"/>
    </row>
    <row r="388" spans="1:17" ht="15.75" customHeight="1">
      <c r="A388" s="70"/>
      <c r="B388" s="72"/>
      <c r="C388" s="71"/>
      <c r="D388" s="71"/>
      <c r="E388" s="71"/>
      <c r="F388" s="71"/>
      <c r="G388" s="71"/>
      <c r="H388" s="72"/>
      <c r="I388" s="71"/>
      <c r="J388" s="71"/>
      <c r="K388" s="71"/>
      <c r="L388" s="71"/>
      <c r="M388" s="71"/>
      <c r="N388" s="71"/>
      <c r="O388" s="71"/>
      <c r="P388" s="71"/>
      <c r="Q388" s="71"/>
    </row>
    <row r="389" spans="1:17" ht="15.75" customHeight="1">
      <c r="A389" s="70"/>
      <c r="B389" s="72"/>
      <c r="C389" s="71"/>
      <c r="D389" s="71"/>
      <c r="E389" s="71"/>
      <c r="F389" s="71"/>
      <c r="G389" s="71"/>
      <c r="H389" s="72"/>
      <c r="I389" s="71"/>
      <c r="J389" s="71"/>
      <c r="K389" s="71"/>
      <c r="L389" s="71"/>
      <c r="M389" s="71"/>
      <c r="N389" s="71"/>
      <c r="O389" s="71"/>
      <c r="P389" s="71"/>
      <c r="Q389" s="71"/>
    </row>
    <row r="390" spans="1:17" ht="15.75" customHeight="1">
      <c r="A390" s="70"/>
      <c r="B390" s="72"/>
      <c r="C390" s="71"/>
      <c r="D390" s="71"/>
      <c r="E390" s="71"/>
      <c r="F390" s="71"/>
      <c r="G390" s="71"/>
      <c r="H390" s="72"/>
      <c r="I390" s="71"/>
      <c r="J390" s="71"/>
      <c r="K390" s="71"/>
      <c r="L390" s="71"/>
      <c r="M390" s="71"/>
      <c r="N390" s="71"/>
      <c r="O390" s="71"/>
      <c r="P390" s="71"/>
      <c r="Q390" s="71"/>
    </row>
    <row r="391" spans="1:17" ht="15.75" customHeight="1">
      <c r="A391" s="70"/>
      <c r="B391" s="72"/>
      <c r="C391" s="71"/>
      <c r="D391" s="71"/>
      <c r="E391" s="71"/>
      <c r="F391" s="71"/>
      <c r="G391" s="71"/>
      <c r="H391" s="72"/>
      <c r="I391" s="71"/>
      <c r="J391" s="71"/>
      <c r="K391" s="71"/>
      <c r="L391" s="71"/>
      <c r="M391" s="71"/>
      <c r="N391" s="71"/>
      <c r="O391" s="71"/>
      <c r="P391" s="71"/>
      <c r="Q391" s="71"/>
    </row>
    <row r="392" spans="1:17" ht="15.75" customHeight="1">
      <c r="A392" s="70"/>
      <c r="B392" s="72"/>
      <c r="C392" s="71"/>
      <c r="D392" s="71"/>
      <c r="E392" s="71"/>
      <c r="F392" s="71"/>
      <c r="G392" s="71"/>
      <c r="H392" s="72"/>
      <c r="I392" s="71"/>
      <c r="J392" s="71"/>
      <c r="K392" s="71"/>
      <c r="L392" s="71"/>
      <c r="M392" s="71"/>
      <c r="N392" s="71"/>
      <c r="O392" s="71"/>
      <c r="P392" s="71"/>
      <c r="Q392" s="71"/>
    </row>
    <row r="393" spans="1:17" ht="15.75" customHeight="1">
      <c r="A393" s="70"/>
      <c r="B393" s="72"/>
      <c r="C393" s="71"/>
      <c r="D393" s="71"/>
      <c r="E393" s="71"/>
      <c r="F393" s="71"/>
      <c r="G393" s="71"/>
      <c r="H393" s="72"/>
      <c r="I393" s="71"/>
      <c r="J393" s="71"/>
      <c r="K393" s="71"/>
      <c r="L393" s="71"/>
      <c r="M393" s="71"/>
      <c r="N393" s="71"/>
      <c r="O393" s="71"/>
      <c r="P393" s="71"/>
      <c r="Q393" s="71"/>
    </row>
    <row r="394" spans="1:17" ht="15.75" customHeight="1">
      <c r="A394" s="70"/>
      <c r="B394" s="72"/>
      <c r="C394" s="71"/>
      <c r="D394" s="71"/>
      <c r="E394" s="71"/>
      <c r="F394" s="71"/>
      <c r="G394" s="71"/>
      <c r="H394" s="72"/>
      <c r="I394" s="71"/>
      <c r="J394" s="71"/>
      <c r="K394" s="71"/>
      <c r="L394" s="71"/>
      <c r="M394" s="71"/>
      <c r="N394" s="71"/>
      <c r="O394" s="71"/>
      <c r="P394" s="71"/>
      <c r="Q394" s="71"/>
    </row>
    <row r="395" spans="1:17" ht="15.75" customHeight="1">
      <c r="A395" s="70"/>
      <c r="B395" s="72"/>
      <c r="C395" s="71"/>
      <c r="D395" s="71"/>
      <c r="E395" s="71"/>
      <c r="F395" s="71"/>
      <c r="G395" s="71"/>
      <c r="H395" s="72"/>
      <c r="I395" s="71"/>
      <c r="J395" s="71"/>
      <c r="K395" s="71"/>
      <c r="L395" s="71"/>
      <c r="M395" s="71"/>
      <c r="N395" s="71"/>
      <c r="O395" s="71"/>
      <c r="P395" s="71"/>
      <c r="Q395" s="71"/>
    </row>
    <row r="396" spans="1:17" ht="15.75" customHeight="1">
      <c r="A396" s="70"/>
      <c r="B396" s="72"/>
      <c r="C396" s="71"/>
      <c r="D396" s="71"/>
      <c r="E396" s="71"/>
      <c r="F396" s="71"/>
      <c r="G396" s="71"/>
      <c r="H396" s="72"/>
      <c r="I396" s="71"/>
      <c r="J396" s="71"/>
      <c r="K396" s="71"/>
      <c r="L396" s="71"/>
      <c r="M396" s="71"/>
      <c r="N396" s="71"/>
      <c r="O396" s="71"/>
      <c r="P396" s="71"/>
      <c r="Q396" s="71"/>
    </row>
    <row r="397" spans="1:17" ht="15.75" customHeight="1">
      <c r="A397" s="70"/>
      <c r="B397" s="72"/>
      <c r="C397" s="71"/>
      <c r="D397" s="71"/>
      <c r="E397" s="71"/>
      <c r="F397" s="71"/>
      <c r="G397" s="71"/>
      <c r="H397" s="72"/>
      <c r="I397" s="71"/>
      <c r="J397" s="71"/>
      <c r="K397" s="71"/>
      <c r="L397" s="71"/>
      <c r="M397" s="71"/>
      <c r="N397" s="71"/>
      <c r="O397" s="71"/>
      <c r="P397" s="71"/>
      <c r="Q397" s="71"/>
    </row>
    <row r="398" spans="1:17" ht="15.75" customHeight="1">
      <c r="A398" s="70"/>
      <c r="B398" s="72"/>
      <c r="C398" s="71"/>
      <c r="D398" s="71"/>
      <c r="E398" s="71"/>
      <c r="F398" s="71"/>
      <c r="G398" s="71"/>
      <c r="H398" s="72"/>
      <c r="I398" s="71"/>
      <c r="J398" s="71"/>
      <c r="K398" s="71"/>
      <c r="L398" s="71"/>
      <c r="M398" s="71"/>
      <c r="N398" s="71"/>
      <c r="O398" s="71"/>
      <c r="P398" s="71"/>
      <c r="Q398" s="71"/>
    </row>
    <row r="399" spans="1:17" ht="15.75" customHeight="1">
      <c r="A399" s="70"/>
      <c r="B399" s="72"/>
      <c r="C399" s="71"/>
      <c r="D399" s="71"/>
      <c r="E399" s="71"/>
      <c r="F399" s="71"/>
      <c r="G399" s="71"/>
      <c r="H399" s="72"/>
      <c r="I399" s="71"/>
      <c r="J399" s="71"/>
      <c r="K399" s="71"/>
      <c r="L399" s="71"/>
      <c r="M399" s="71"/>
      <c r="N399" s="71"/>
      <c r="O399" s="71"/>
      <c r="P399" s="71"/>
      <c r="Q399" s="71"/>
    </row>
    <row r="400" spans="1:17" ht="15.75" customHeight="1">
      <c r="A400" s="70"/>
      <c r="B400" s="72"/>
      <c r="C400" s="71"/>
      <c r="D400" s="71"/>
      <c r="E400" s="71"/>
      <c r="F400" s="71"/>
      <c r="G400" s="71"/>
      <c r="H400" s="72"/>
      <c r="I400" s="71"/>
      <c r="J400" s="71"/>
      <c r="K400" s="71"/>
      <c r="L400" s="71"/>
      <c r="M400" s="71"/>
      <c r="N400" s="71"/>
      <c r="O400" s="71"/>
      <c r="P400" s="71"/>
      <c r="Q400" s="71"/>
    </row>
    <row r="401" spans="1:17" ht="15.75" customHeight="1">
      <c r="A401" s="70"/>
      <c r="B401" s="72"/>
      <c r="C401" s="71"/>
      <c r="D401" s="71"/>
      <c r="E401" s="71"/>
      <c r="F401" s="71"/>
      <c r="G401" s="71"/>
      <c r="H401" s="72"/>
      <c r="I401" s="71"/>
      <c r="J401" s="71"/>
      <c r="K401" s="71"/>
      <c r="L401" s="71"/>
      <c r="M401" s="71"/>
      <c r="N401" s="71"/>
      <c r="O401" s="71"/>
      <c r="P401" s="71"/>
      <c r="Q401" s="71"/>
    </row>
    <row r="402" spans="1:17" ht="15.75" customHeight="1">
      <c r="A402" s="70"/>
      <c r="B402" s="72"/>
      <c r="C402" s="71"/>
      <c r="D402" s="71"/>
      <c r="E402" s="71"/>
      <c r="F402" s="71"/>
      <c r="G402" s="71"/>
      <c r="H402" s="72"/>
      <c r="I402" s="71"/>
      <c r="J402" s="71"/>
      <c r="K402" s="71"/>
      <c r="L402" s="71"/>
      <c r="M402" s="71"/>
      <c r="N402" s="71"/>
      <c r="O402" s="71"/>
      <c r="P402" s="71"/>
      <c r="Q402" s="71"/>
    </row>
    <row r="403" spans="1:17" ht="15.75" customHeight="1">
      <c r="A403" s="70"/>
      <c r="B403" s="72"/>
      <c r="C403" s="71"/>
      <c r="D403" s="71"/>
      <c r="E403" s="71"/>
      <c r="F403" s="71"/>
      <c r="G403" s="71"/>
      <c r="H403" s="72"/>
      <c r="I403" s="71"/>
      <c r="J403" s="71"/>
      <c r="K403" s="71"/>
      <c r="L403" s="71"/>
      <c r="M403" s="71"/>
      <c r="N403" s="71"/>
      <c r="O403" s="71"/>
      <c r="P403" s="71"/>
      <c r="Q403" s="71"/>
    </row>
    <row r="404" spans="1:17" ht="15.75" customHeight="1">
      <c r="A404" s="70"/>
      <c r="B404" s="72"/>
      <c r="C404" s="71"/>
      <c r="D404" s="71"/>
      <c r="E404" s="71"/>
      <c r="F404" s="71"/>
      <c r="G404" s="71"/>
      <c r="H404" s="72"/>
      <c r="I404" s="71"/>
      <c r="J404" s="71"/>
      <c r="K404" s="71"/>
      <c r="L404" s="71"/>
      <c r="M404" s="71"/>
      <c r="N404" s="71"/>
      <c r="O404" s="71"/>
      <c r="P404" s="71"/>
      <c r="Q404" s="71"/>
    </row>
    <row r="405" spans="1:17" ht="15.75" customHeight="1">
      <c r="A405" s="70"/>
      <c r="B405" s="72"/>
      <c r="C405" s="71"/>
      <c r="D405" s="71"/>
      <c r="E405" s="71"/>
      <c r="F405" s="71"/>
      <c r="G405" s="71"/>
      <c r="H405" s="72"/>
      <c r="I405" s="71"/>
      <c r="J405" s="71"/>
      <c r="K405" s="71"/>
      <c r="L405" s="71"/>
      <c r="M405" s="71"/>
      <c r="N405" s="71"/>
      <c r="O405" s="71"/>
      <c r="P405" s="71"/>
      <c r="Q405" s="71"/>
    </row>
    <row r="406" spans="1:17" ht="15.75" customHeight="1">
      <c r="A406" s="70"/>
      <c r="B406" s="72"/>
      <c r="C406" s="71"/>
      <c r="D406" s="71"/>
      <c r="E406" s="71"/>
      <c r="F406" s="71"/>
      <c r="G406" s="71"/>
      <c r="H406" s="72"/>
      <c r="I406" s="71"/>
      <c r="J406" s="71"/>
      <c r="K406" s="71"/>
      <c r="L406" s="71"/>
      <c r="M406" s="71"/>
      <c r="N406" s="71"/>
      <c r="O406" s="71"/>
      <c r="P406" s="71"/>
      <c r="Q406" s="71"/>
    </row>
    <row r="407" spans="1:17" ht="15.75" customHeight="1">
      <c r="A407" s="70"/>
      <c r="B407" s="72"/>
      <c r="C407" s="71"/>
      <c r="D407" s="71"/>
      <c r="E407" s="71"/>
      <c r="F407" s="71"/>
      <c r="G407" s="71"/>
      <c r="H407" s="72"/>
      <c r="I407" s="71"/>
      <c r="J407" s="71"/>
      <c r="K407" s="71"/>
      <c r="L407" s="71"/>
      <c r="M407" s="71"/>
      <c r="N407" s="71"/>
      <c r="O407" s="71"/>
      <c r="P407" s="71"/>
      <c r="Q407" s="71"/>
    </row>
    <row r="408" spans="1:17" ht="15.75" customHeight="1">
      <c r="A408" s="70"/>
      <c r="B408" s="72"/>
      <c r="C408" s="71"/>
      <c r="D408" s="71"/>
      <c r="E408" s="71"/>
      <c r="F408" s="71"/>
      <c r="G408" s="71"/>
      <c r="H408" s="72"/>
      <c r="I408" s="71"/>
      <c r="J408" s="71"/>
      <c r="K408" s="71"/>
      <c r="L408" s="71"/>
      <c r="M408" s="71"/>
      <c r="N408" s="71"/>
      <c r="O408" s="71"/>
      <c r="P408" s="71"/>
      <c r="Q408" s="71"/>
    </row>
    <row r="409" spans="1:17" ht="15.75" customHeight="1">
      <c r="A409" s="70"/>
      <c r="B409" s="72"/>
      <c r="C409" s="71"/>
      <c r="D409" s="71"/>
      <c r="E409" s="71"/>
      <c r="F409" s="71"/>
      <c r="G409" s="71"/>
      <c r="H409" s="72"/>
      <c r="I409" s="71"/>
      <c r="J409" s="71"/>
      <c r="K409" s="71"/>
      <c r="L409" s="71"/>
      <c r="M409" s="71"/>
      <c r="N409" s="71"/>
      <c r="O409" s="71"/>
      <c r="P409" s="71"/>
      <c r="Q409" s="71"/>
    </row>
    <row r="410" spans="1:17" ht="15.75" customHeight="1">
      <c r="A410" s="70"/>
      <c r="B410" s="72"/>
      <c r="C410" s="71"/>
      <c r="D410" s="71"/>
      <c r="E410" s="71"/>
      <c r="F410" s="71"/>
      <c r="G410" s="71"/>
      <c r="H410" s="72"/>
      <c r="I410" s="71"/>
      <c r="J410" s="71"/>
      <c r="K410" s="71"/>
      <c r="L410" s="71"/>
      <c r="M410" s="71"/>
      <c r="N410" s="71"/>
      <c r="O410" s="71"/>
      <c r="P410" s="71"/>
      <c r="Q410" s="71"/>
    </row>
    <row r="411" spans="1:17" ht="15.75" customHeight="1">
      <c r="A411" s="70"/>
      <c r="B411" s="72"/>
      <c r="C411" s="71"/>
      <c r="D411" s="71"/>
      <c r="E411" s="71"/>
      <c r="F411" s="71"/>
      <c r="G411" s="71"/>
      <c r="H411" s="72"/>
      <c r="I411" s="71"/>
      <c r="J411" s="71"/>
      <c r="K411" s="71"/>
      <c r="L411" s="71"/>
      <c r="M411" s="71"/>
      <c r="N411" s="71"/>
      <c r="O411" s="71"/>
      <c r="P411" s="71"/>
      <c r="Q411" s="71"/>
    </row>
    <row r="412" spans="1:17" ht="15.75" customHeight="1">
      <c r="A412" s="70"/>
      <c r="B412" s="72"/>
      <c r="C412" s="71"/>
      <c r="D412" s="71"/>
      <c r="E412" s="71"/>
      <c r="F412" s="71"/>
      <c r="G412" s="71"/>
      <c r="H412" s="72"/>
      <c r="I412" s="71"/>
      <c r="J412" s="71"/>
      <c r="K412" s="71"/>
      <c r="L412" s="71"/>
      <c r="M412" s="71"/>
      <c r="N412" s="71"/>
      <c r="O412" s="71"/>
      <c r="P412" s="71"/>
      <c r="Q412" s="71"/>
    </row>
    <row r="413" spans="1:17" ht="15.75" customHeight="1">
      <c r="A413" s="70"/>
      <c r="B413" s="72"/>
      <c r="C413" s="71"/>
      <c r="D413" s="71"/>
      <c r="E413" s="71"/>
      <c r="F413" s="71"/>
      <c r="G413" s="71"/>
      <c r="H413" s="72"/>
      <c r="I413" s="71"/>
      <c r="J413" s="71"/>
      <c r="K413" s="71"/>
      <c r="L413" s="71"/>
      <c r="M413" s="71"/>
      <c r="N413" s="71"/>
      <c r="O413" s="71"/>
      <c r="P413" s="71"/>
      <c r="Q413" s="71"/>
    </row>
    <row r="414" spans="1:17" ht="15.75" customHeight="1">
      <c r="A414" s="70"/>
      <c r="B414" s="72"/>
      <c r="C414" s="71"/>
      <c r="D414" s="71"/>
      <c r="E414" s="71"/>
      <c r="F414" s="71"/>
      <c r="G414" s="71"/>
      <c r="H414" s="72"/>
      <c r="I414" s="71"/>
      <c r="J414" s="71"/>
      <c r="K414" s="71"/>
      <c r="L414" s="71"/>
      <c r="M414" s="71"/>
      <c r="N414" s="71"/>
      <c r="O414" s="71"/>
      <c r="P414" s="71"/>
      <c r="Q414" s="71"/>
    </row>
    <row r="415" spans="1:17" ht="15.75" customHeight="1">
      <c r="A415" s="70"/>
      <c r="B415" s="72"/>
      <c r="C415" s="71"/>
      <c r="D415" s="71"/>
      <c r="E415" s="71"/>
      <c r="F415" s="71"/>
      <c r="G415" s="71"/>
      <c r="H415" s="72"/>
      <c r="I415" s="71"/>
      <c r="J415" s="71"/>
      <c r="K415" s="71"/>
      <c r="L415" s="71"/>
      <c r="M415" s="71"/>
      <c r="N415" s="71"/>
      <c r="O415" s="71"/>
      <c r="P415" s="71"/>
      <c r="Q415" s="71"/>
    </row>
    <row r="416" spans="1:17" ht="15.75" customHeight="1">
      <c r="A416" s="70"/>
      <c r="B416" s="72"/>
      <c r="C416" s="71"/>
      <c r="D416" s="71"/>
      <c r="E416" s="71"/>
      <c r="F416" s="71"/>
      <c r="G416" s="71"/>
      <c r="H416" s="72"/>
      <c r="I416" s="71"/>
      <c r="J416" s="71"/>
      <c r="K416" s="71"/>
      <c r="L416" s="71"/>
      <c r="M416" s="71"/>
      <c r="N416" s="71"/>
      <c r="O416" s="71"/>
      <c r="P416" s="71"/>
      <c r="Q416" s="71"/>
    </row>
    <row r="417" spans="1:17" ht="15.75" customHeight="1">
      <c r="A417" s="70"/>
      <c r="B417" s="72"/>
      <c r="C417" s="71"/>
      <c r="D417" s="71"/>
      <c r="E417" s="71"/>
      <c r="F417" s="71"/>
      <c r="G417" s="71"/>
      <c r="H417" s="72"/>
      <c r="I417" s="71"/>
      <c r="J417" s="71"/>
      <c r="K417" s="71"/>
      <c r="L417" s="71"/>
      <c r="M417" s="71"/>
      <c r="N417" s="71"/>
      <c r="O417" s="71"/>
      <c r="P417" s="71"/>
      <c r="Q417" s="71"/>
    </row>
    <row r="418" spans="1:17" ht="15.75" customHeight="1">
      <c r="A418" s="70"/>
      <c r="B418" s="72"/>
      <c r="C418" s="71"/>
      <c r="D418" s="71"/>
      <c r="E418" s="71"/>
      <c r="F418" s="71"/>
      <c r="G418" s="71"/>
      <c r="H418" s="72"/>
      <c r="I418" s="71"/>
      <c r="J418" s="71"/>
      <c r="K418" s="71"/>
      <c r="L418" s="71"/>
      <c r="M418" s="71"/>
      <c r="N418" s="71"/>
      <c r="O418" s="71"/>
      <c r="P418" s="71"/>
      <c r="Q418" s="71"/>
    </row>
    <row r="419" spans="1:17" ht="15.75" customHeight="1">
      <c r="A419" s="70"/>
      <c r="B419" s="72"/>
      <c r="C419" s="71"/>
      <c r="D419" s="71"/>
      <c r="E419" s="71"/>
      <c r="F419" s="71"/>
      <c r="G419" s="71"/>
      <c r="H419" s="72"/>
      <c r="I419" s="71"/>
      <c r="J419" s="71"/>
      <c r="K419" s="71"/>
      <c r="L419" s="71"/>
      <c r="M419" s="71"/>
      <c r="N419" s="71"/>
      <c r="O419" s="71"/>
      <c r="P419" s="71"/>
      <c r="Q419" s="71"/>
    </row>
    <row r="420" spans="1:17" ht="15.75" customHeight="1">
      <c r="A420" s="70"/>
      <c r="B420" s="72"/>
      <c r="C420" s="71"/>
      <c r="D420" s="71"/>
      <c r="E420" s="71"/>
      <c r="F420" s="71"/>
      <c r="G420" s="71"/>
      <c r="H420" s="72"/>
      <c r="I420" s="71"/>
      <c r="J420" s="71"/>
      <c r="K420" s="71"/>
      <c r="L420" s="71"/>
      <c r="M420" s="71"/>
      <c r="N420" s="71"/>
      <c r="O420" s="71"/>
      <c r="P420" s="71"/>
      <c r="Q420" s="71"/>
    </row>
    <row r="421" spans="1:17" ht="15.75" customHeight="1">
      <c r="A421" s="70"/>
      <c r="B421" s="72"/>
      <c r="C421" s="71"/>
      <c r="D421" s="71"/>
      <c r="E421" s="71"/>
      <c r="F421" s="71"/>
      <c r="G421" s="71"/>
      <c r="H421" s="72"/>
      <c r="I421" s="71"/>
      <c r="J421" s="71"/>
      <c r="K421" s="71"/>
      <c r="L421" s="71"/>
      <c r="M421" s="71"/>
      <c r="N421" s="71"/>
      <c r="O421" s="71"/>
      <c r="P421" s="71"/>
      <c r="Q421" s="71"/>
    </row>
    <row r="422" spans="1:17" ht="15.75" customHeight="1">
      <c r="A422" s="70"/>
      <c r="B422" s="72"/>
      <c r="C422" s="71"/>
      <c r="D422" s="71"/>
      <c r="E422" s="71"/>
      <c r="F422" s="71"/>
      <c r="G422" s="71"/>
      <c r="H422" s="72"/>
      <c r="I422" s="71"/>
      <c r="J422" s="71"/>
      <c r="K422" s="71"/>
      <c r="L422" s="71"/>
      <c r="M422" s="71"/>
      <c r="N422" s="71"/>
      <c r="O422" s="71"/>
      <c r="P422" s="71"/>
      <c r="Q422" s="71"/>
    </row>
    <row r="423" spans="1:17" ht="15.75" customHeight="1">
      <c r="A423" s="70"/>
      <c r="B423" s="72"/>
      <c r="C423" s="71"/>
      <c r="D423" s="71"/>
      <c r="E423" s="71"/>
      <c r="F423" s="71"/>
      <c r="G423" s="71"/>
      <c r="H423" s="72"/>
      <c r="I423" s="71"/>
      <c r="J423" s="71"/>
      <c r="K423" s="71"/>
      <c r="L423" s="71"/>
      <c r="M423" s="71"/>
      <c r="N423" s="71"/>
      <c r="O423" s="71"/>
      <c r="P423" s="71"/>
      <c r="Q423" s="71"/>
    </row>
    <row r="424" spans="1:17" ht="15.75" customHeight="1">
      <c r="A424" s="70"/>
      <c r="B424" s="72"/>
      <c r="C424" s="71"/>
      <c r="D424" s="71"/>
      <c r="E424" s="71"/>
      <c r="F424" s="71"/>
      <c r="G424" s="71"/>
      <c r="H424" s="72"/>
      <c r="I424" s="71"/>
      <c r="J424" s="71"/>
      <c r="K424" s="71"/>
      <c r="L424" s="71"/>
      <c r="M424" s="71"/>
      <c r="N424" s="71"/>
      <c r="O424" s="71"/>
      <c r="P424" s="71"/>
      <c r="Q424" s="71"/>
    </row>
    <row r="425" spans="1:17" ht="15.75" customHeight="1">
      <c r="A425" s="70"/>
      <c r="B425" s="72"/>
      <c r="C425" s="71"/>
      <c r="D425" s="71"/>
      <c r="E425" s="71"/>
      <c r="F425" s="71"/>
      <c r="G425" s="71"/>
      <c r="H425" s="72"/>
      <c r="I425" s="71"/>
      <c r="J425" s="71"/>
      <c r="K425" s="71"/>
      <c r="L425" s="71"/>
      <c r="M425" s="71"/>
      <c r="N425" s="71"/>
      <c r="O425" s="71"/>
      <c r="P425" s="71"/>
      <c r="Q425" s="71"/>
    </row>
    <row r="426" spans="1:17" ht="15.75" customHeight="1">
      <c r="A426" s="70"/>
      <c r="B426" s="72"/>
      <c r="C426" s="71"/>
      <c r="D426" s="71"/>
      <c r="E426" s="71"/>
      <c r="F426" s="71"/>
      <c r="G426" s="71"/>
      <c r="H426" s="72"/>
      <c r="I426" s="71"/>
      <c r="J426" s="71"/>
      <c r="K426" s="71"/>
      <c r="L426" s="71"/>
      <c r="M426" s="71"/>
      <c r="N426" s="71"/>
      <c r="O426" s="71"/>
      <c r="P426" s="71"/>
      <c r="Q426" s="71"/>
    </row>
    <row r="427" spans="1:17" ht="15.75" customHeight="1">
      <c r="A427" s="70"/>
      <c r="B427" s="72"/>
      <c r="C427" s="71"/>
      <c r="D427" s="71"/>
      <c r="E427" s="71"/>
      <c r="F427" s="71"/>
      <c r="G427" s="71"/>
      <c r="H427" s="72"/>
      <c r="I427" s="71"/>
      <c r="J427" s="71"/>
      <c r="K427" s="71"/>
      <c r="L427" s="71"/>
      <c r="M427" s="71"/>
      <c r="N427" s="71"/>
      <c r="O427" s="71"/>
      <c r="P427" s="71"/>
      <c r="Q427" s="71"/>
    </row>
    <row r="428" spans="1:17" ht="15.75" customHeight="1">
      <c r="A428" s="70"/>
      <c r="B428" s="72"/>
      <c r="C428" s="71"/>
      <c r="D428" s="71"/>
      <c r="E428" s="71"/>
      <c r="F428" s="71"/>
      <c r="G428" s="71"/>
      <c r="H428" s="72"/>
      <c r="I428" s="71"/>
      <c r="J428" s="71"/>
      <c r="K428" s="71"/>
      <c r="L428" s="71"/>
      <c r="M428" s="71"/>
      <c r="N428" s="71"/>
      <c r="O428" s="71"/>
      <c r="P428" s="71"/>
      <c r="Q428" s="71"/>
    </row>
    <row r="429" spans="1:17" ht="15.75" customHeight="1">
      <c r="A429" s="70"/>
      <c r="B429" s="72"/>
      <c r="C429" s="71"/>
      <c r="D429" s="71"/>
      <c r="E429" s="71"/>
      <c r="F429" s="71"/>
      <c r="G429" s="71"/>
      <c r="H429" s="72"/>
      <c r="I429" s="71"/>
      <c r="J429" s="71"/>
      <c r="K429" s="71"/>
      <c r="L429" s="71"/>
      <c r="M429" s="71"/>
      <c r="N429" s="71"/>
      <c r="O429" s="71"/>
      <c r="P429" s="71"/>
      <c r="Q429" s="71"/>
    </row>
    <row r="430" spans="1:17" ht="15.75" customHeight="1">
      <c r="A430" s="70"/>
      <c r="B430" s="72"/>
      <c r="C430" s="71"/>
      <c r="D430" s="71"/>
      <c r="E430" s="71"/>
      <c r="F430" s="71"/>
      <c r="G430" s="71"/>
      <c r="H430" s="72"/>
      <c r="I430" s="71"/>
      <c r="J430" s="71"/>
      <c r="K430" s="71"/>
      <c r="L430" s="71"/>
      <c r="M430" s="71"/>
      <c r="N430" s="71"/>
      <c r="O430" s="71"/>
      <c r="P430" s="71"/>
      <c r="Q430" s="71"/>
    </row>
    <row r="431" spans="1:17" ht="15.75" customHeight="1">
      <c r="A431" s="70"/>
      <c r="B431" s="72"/>
      <c r="C431" s="71"/>
      <c r="D431" s="71"/>
      <c r="E431" s="71"/>
      <c r="F431" s="71"/>
      <c r="G431" s="71"/>
      <c r="H431" s="72"/>
      <c r="I431" s="71"/>
      <c r="J431" s="71"/>
      <c r="K431" s="71"/>
      <c r="L431" s="71"/>
      <c r="M431" s="71"/>
      <c r="N431" s="71"/>
      <c r="O431" s="71"/>
      <c r="P431" s="71"/>
      <c r="Q431" s="71"/>
    </row>
    <row r="432" spans="1:17" ht="15.75" customHeight="1">
      <c r="A432" s="70"/>
      <c r="B432" s="72"/>
      <c r="C432" s="71"/>
      <c r="D432" s="71"/>
      <c r="E432" s="71"/>
      <c r="F432" s="71"/>
      <c r="G432" s="71"/>
      <c r="H432" s="72"/>
      <c r="I432" s="71"/>
      <c r="J432" s="71"/>
      <c r="K432" s="71"/>
      <c r="L432" s="71"/>
      <c r="M432" s="71"/>
      <c r="N432" s="71"/>
      <c r="O432" s="71"/>
      <c r="P432" s="71"/>
      <c r="Q432" s="71"/>
    </row>
    <row r="433" spans="1:17" ht="15.75" customHeight="1">
      <c r="A433" s="70"/>
      <c r="B433" s="72"/>
      <c r="C433" s="71"/>
      <c r="D433" s="71"/>
      <c r="E433" s="71"/>
      <c r="F433" s="71"/>
      <c r="G433" s="71"/>
      <c r="H433" s="72"/>
      <c r="I433" s="71"/>
      <c r="J433" s="71"/>
      <c r="K433" s="71"/>
      <c r="L433" s="71"/>
      <c r="M433" s="71"/>
      <c r="N433" s="71"/>
      <c r="O433" s="71"/>
      <c r="P433" s="71"/>
      <c r="Q433" s="71"/>
    </row>
    <row r="434" spans="1:17" ht="15.75" customHeight="1">
      <c r="A434" s="70"/>
      <c r="B434" s="72"/>
      <c r="C434" s="71"/>
      <c r="D434" s="71"/>
      <c r="E434" s="71"/>
      <c r="F434" s="71"/>
      <c r="G434" s="71"/>
      <c r="H434" s="72"/>
      <c r="I434" s="71"/>
      <c r="J434" s="71"/>
      <c r="K434" s="71"/>
      <c r="L434" s="71"/>
      <c r="M434" s="71"/>
      <c r="N434" s="71"/>
      <c r="O434" s="71"/>
      <c r="P434" s="71"/>
      <c r="Q434" s="71"/>
    </row>
    <row r="435" spans="1:17" ht="15.75" customHeight="1">
      <c r="A435" s="70"/>
      <c r="B435" s="72"/>
      <c r="C435" s="71"/>
      <c r="D435" s="71"/>
      <c r="E435" s="71"/>
      <c r="F435" s="71"/>
      <c r="G435" s="71"/>
      <c r="H435" s="72"/>
      <c r="I435" s="71"/>
      <c r="J435" s="71"/>
      <c r="K435" s="71"/>
      <c r="L435" s="71"/>
      <c r="M435" s="71"/>
      <c r="N435" s="71"/>
      <c r="O435" s="71"/>
      <c r="P435" s="71"/>
      <c r="Q435" s="71"/>
    </row>
    <row r="436" spans="1:17" ht="15.75" customHeight="1">
      <c r="A436" s="70"/>
      <c r="B436" s="72"/>
      <c r="C436" s="71"/>
      <c r="D436" s="71"/>
      <c r="E436" s="71"/>
      <c r="F436" s="71"/>
      <c r="G436" s="71"/>
      <c r="H436" s="72"/>
      <c r="I436" s="71"/>
      <c r="J436" s="71"/>
      <c r="K436" s="71"/>
      <c r="L436" s="71"/>
      <c r="M436" s="71"/>
      <c r="N436" s="71"/>
      <c r="O436" s="71"/>
      <c r="P436" s="71"/>
      <c r="Q436" s="71"/>
    </row>
    <row r="437" spans="1:17" ht="15.75" customHeight="1">
      <c r="A437" s="70"/>
      <c r="B437" s="72"/>
      <c r="C437" s="71"/>
      <c r="D437" s="71"/>
      <c r="E437" s="71"/>
      <c r="F437" s="71"/>
      <c r="G437" s="71"/>
      <c r="H437" s="72"/>
      <c r="I437" s="71"/>
      <c r="J437" s="71"/>
      <c r="K437" s="71"/>
      <c r="L437" s="71"/>
      <c r="M437" s="71"/>
      <c r="N437" s="71"/>
      <c r="O437" s="71"/>
      <c r="P437" s="71"/>
      <c r="Q437" s="71"/>
    </row>
    <row r="438" spans="1:17" ht="15.75" customHeight="1">
      <c r="A438" s="70"/>
      <c r="B438" s="72"/>
      <c r="C438" s="71"/>
      <c r="D438" s="71"/>
      <c r="E438" s="71"/>
      <c r="F438" s="71"/>
      <c r="G438" s="71"/>
      <c r="H438" s="72"/>
      <c r="I438" s="71"/>
      <c r="J438" s="71"/>
      <c r="K438" s="71"/>
      <c r="L438" s="71"/>
      <c r="M438" s="71"/>
      <c r="N438" s="71"/>
      <c r="O438" s="71"/>
      <c r="P438" s="71"/>
      <c r="Q438" s="71"/>
    </row>
    <row r="439" spans="1:17" ht="15.75" customHeight="1">
      <c r="A439" s="70"/>
      <c r="B439" s="72"/>
      <c r="C439" s="71"/>
      <c r="D439" s="71"/>
      <c r="E439" s="71"/>
      <c r="F439" s="71"/>
      <c r="G439" s="71"/>
      <c r="H439" s="72"/>
      <c r="I439" s="71"/>
      <c r="J439" s="71"/>
      <c r="K439" s="71"/>
      <c r="L439" s="71"/>
      <c r="M439" s="71"/>
      <c r="N439" s="71"/>
      <c r="O439" s="71"/>
      <c r="P439" s="71"/>
      <c r="Q439" s="71"/>
    </row>
    <row r="440" spans="1:17" ht="15.75" customHeight="1">
      <c r="A440" s="70"/>
      <c r="B440" s="72"/>
      <c r="C440" s="71"/>
      <c r="D440" s="71"/>
      <c r="E440" s="71"/>
      <c r="F440" s="71"/>
      <c r="G440" s="71"/>
      <c r="H440" s="72"/>
      <c r="I440" s="71"/>
      <c r="J440" s="71"/>
      <c r="K440" s="71"/>
      <c r="L440" s="71"/>
      <c r="M440" s="71"/>
      <c r="N440" s="71"/>
      <c r="O440" s="71"/>
      <c r="P440" s="71"/>
      <c r="Q440" s="71"/>
    </row>
    <row r="441" spans="1:17" ht="15.75" customHeight="1">
      <c r="A441" s="70"/>
      <c r="B441" s="72"/>
      <c r="C441" s="71"/>
      <c r="D441" s="71"/>
      <c r="E441" s="71"/>
      <c r="F441" s="71"/>
      <c r="G441" s="71"/>
      <c r="H441" s="72"/>
      <c r="I441" s="71"/>
      <c r="J441" s="71"/>
      <c r="K441" s="71"/>
      <c r="L441" s="71"/>
      <c r="M441" s="71"/>
      <c r="N441" s="71"/>
      <c r="O441" s="71"/>
      <c r="P441" s="71"/>
      <c r="Q441" s="71"/>
    </row>
    <row r="442" spans="1:17" ht="15.75" customHeight="1">
      <c r="A442" s="70"/>
      <c r="B442" s="72"/>
      <c r="C442" s="71"/>
      <c r="D442" s="71"/>
      <c r="E442" s="71"/>
      <c r="F442" s="71"/>
      <c r="G442" s="71"/>
      <c r="H442" s="72"/>
      <c r="I442" s="71"/>
      <c r="J442" s="71"/>
      <c r="K442" s="71"/>
      <c r="L442" s="71"/>
      <c r="M442" s="71"/>
      <c r="N442" s="71"/>
      <c r="O442" s="71"/>
      <c r="P442" s="71"/>
      <c r="Q442" s="71"/>
    </row>
    <row r="443" spans="1:17" ht="15.75" customHeight="1">
      <c r="A443" s="70"/>
      <c r="B443" s="72"/>
      <c r="C443" s="71"/>
      <c r="D443" s="71"/>
      <c r="E443" s="71"/>
      <c r="F443" s="71"/>
      <c r="G443" s="71"/>
      <c r="H443" s="72"/>
      <c r="I443" s="71"/>
      <c r="J443" s="71"/>
      <c r="K443" s="71"/>
      <c r="L443" s="71"/>
      <c r="M443" s="71"/>
      <c r="N443" s="71"/>
      <c r="O443" s="71"/>
      <c r="P443" s="71"/>
      <c r="Q443" s="71"/>
    </row>
    <row r="444" spans="1:17" ht="15.75" customHeight="1">
      <c r="A444" s="70"/>
      <c r="B444" s="72"/>
      <c r="C444" s="71"/>
      <c r="D444" s="71"/>
      <c r="E444" s="71"/>
      <c r="F444" s="71"/>
      <c r="G444" s="71"/>
      <c r="H444" s="72"/>
      <c r="I444" s="71"/>
      <c r="J444" s="71"/>
      <c r="K444" s="71"/>
      <c r="L444" s="71"/>
      <c r="M444" s="71"/>
      <c r="N444" s="71"/>
      <c r="O444" s="71"/>
      <c r="P444" s="71"/>
      <c r="Q444" s="71"/>
    </row>
    <row r="445" spans="1:17" ht="15.75" customHeight="1">
      <c r="A445" s="70"/>
      <c r="B445" s="72"/>
      <c r="C445" s="71"/>
      <c r="D445" s="71"/>
      <c r="E445" s="71"/>
      <c r="F445" s="71"/>
      <c r="G445" s="71"/>
      <c r="H445" s="72"/>
      <c r="I445" s="71"/>
      <c r="J445" s="71"/>
      <c r="K445" s="71"/>
      <c r="L445" s="71"/>
      <c r="M445" s="71"/>
      <c r="N445" s="71"/>
      <c r="O445" s="71"/>
      <c r="P445" s="71"/>
      <c r="Q445" s="71"/>
    </row>
    <row r="446" spans="1:17" ht="15.75" customHeight="1">
      <c r="A446" s="70"/>
      <c r="B446" s="72"/>
      <c r="C446" s="71"/>
      <c r="D446" s="71"/>
      <c r="E446" s="71"/>
      <c r="F446" s="71"/>
      <c r="G446" s="71"/>
      <c r="H446" s="72"/>
      <c r="I446" s="71"/>
      <c r="J446" s="71"/>
      <c r="K446" s="71"/>
      <c r="L446" s="71"/>
      <c r="M446" s="71"/>
      <c r="N446" s="71"/>
      <c r="O446" s="71"/>
      <c r="P446" s="71"/>
      <c r="Q446" s="71"/>
    </row>
    <row r="447" spans="1:17" ht="15.75" customHeight="1">
      <c r="A447" s="70"/>
      <c r="B447" s="72"/>
      <c r="C447" s="71"/>
      <c r="D447" s="71"/>
      <c r="E447" s="71"/>
      <c r="F447" s="71"/>
      <c r="G447" s="71"/>
      <c r="H447" s="72"/>
      <c r="I447" s="71"/>
      <c r="J447" s="71"/>
      <c r="K447" s="71"/>
      <c r="L447" s="71"/>
      <c r="M447" s="71"/>
      <c r="N447" s="71"/>
      <c r="O447" s="71"/>
      <c r="P447" s="71"/>
      <c r="Q447" s="71"/>
    </row>
    <row r="448" spans="1:17" ht="15.75" customHeight="1">
      <c r="A448" s="70"/>
      <c r="B448" s="72"/>
      <c r="C448" s="71"/>
      <c r="D448" s="71"/>
      <c r="E448" s="71"/>
      <c r="F448" s="71"/>
      <c r="G448" s="71"/>
      <c r="H448" s="72"/>
      <c r="I448" s="71"/>
      <c r="J448" s="71"/>
      <c r="K448" s="71"/>
      <c r="L448" s="71"/>
      <c r="M448" s="71"/>
      <c r="N448" s="71"/>
      <c r="O448" s="71"/>
      <c r="P448" s="71"/>
      <c r="Q448" s="71"/>
    </row>
    <row r="449" spans="1:17" ht="15.75" customHeight="1">
      <c r="A449" s="70"/>
      <c r="B449" s="72"/>
      <c r="C449" s="71"/>
      <c r="D449" s="71"/>
      <c r="E449" s="71"/>
      <c r="F449" s="71"/>
      <c r="G449" s="71"/>
      <c r="H449" s="72"/>
      <c r="I449" s="71"/>
      <c r="J449" s="71"/>
      <c r="K449" s="71"/>
      <c r="L449" s="71"/>
      <c r="M449" s="71"/>
      <c r="N449" s="71"/>
      <c r="O449" s="71"/>
      <c r="P449" s="71"/>
      <c r="Q449" s="71"/>
    </row>
    <row r="450" spans="1:17" ht="15.75" customHeight="1">
      <c r="A450" s="70"/>
      <c r="B450" s="72"/>
      <c r="C450" s="71"/>
      <c r="D450" s="71"/>
      <c r="E450" s="71"/>
      <c r="F450" s="71"/>
      <c r="G450" s="71"/>
      <c r="H450" s="72"/>
      <c r="I450" s="71"/>
      <c r="J450" s="71"/>
      <c r="K450" s="71"/>
      <c r="L450" s="71"/>
      <c r="M450" s="71"/>
      <c r="N450" s="71"/>
      <c r="O450" s="71"/>
      <c r="P450" s="71"/>
      <c r="Q450" s="71"/>
    </row>
    <row r="451" spans="1:17" ht="15.75" customHeight="1">
      <c r="A451" s="70"/>
      <c r="B451" s="72"/>
      <c r="C451" s="71"/>
      <c r="D451" s="71"/>
      <c r="E451" s="71"/>
      <c r="F451" s="71"/>
      <c r="G451" s="71"/>
      <c r="H451" s="72"/>
      <c r="I451" s="71"/>
      <c r="J451" s="71"/>
      <c r="K451" s="71"/>
      <c r="L451" s="71"/>
      <c r="M451" s="71"/>
      <c r="N451" s="71"/>
      <c r="O451" s="71"/>
      <c r="P451" s="71"/>
      <c r="Q451" s="71"/>
    </row>
    <row r="452" spans="1:17" ht="15.75" customHeight="1">
      <c r="A452" s="70"/>
      <c r="B452" s="72"/>
      <c r="C452" s="71"/>
      <c r="D452" s="71"/>
      <c r="E452" s="71"/>
      <c r="F452" s="71"/>
      <c r="G452" s="71"/>
      <c r="H452" s="72"/>
      <c r="I452" s="71"/>
      <c r="J452" s="71"/>
      <c r="K452" s="71"/>
      <c r="L452" s="71"/>
      <c r="M452" s="71"/>
      <c r="N452" s="71"/>
      <c r="O452" s="71"/>
      <c r="P452" s="71"/>
      <c r="Q452" s="71"/>
    </row>
    <row r="453" spans="1:17" ht="15.75" customHeight="1">
      <c r="A453" s="70"/>
      <c r="B453" s="72"/>
      <c r="C453" s="71"/>
      <c r="D453" s="71"/>
      <c r="E453" s="71"/>
      <c r="F453" s="71"/>
      <c r="G453" s="71"/>
      <c r="H453" s="72"/>
      <c r="I453" s="71"/>
      <c r="J453" s="71"/>
      <c r="K453" s="71"/>
      <c r="L453" s="71"/>
      <c r="M453" s="71"/>
      <c r="N453" s="71"/>
      <c r="O453" s="71"/>
      <c r="P453" s="71"/>
      <c r="Q453" s="71"/>
    </row>
    <row r="454" spans="1:17" ht="15.75" customHeight="1">
      <c r="A454" s="70"/>
      <c r="B454" s="72"/>
      <c r="C454" s="71"/>
      <c r="D454" s="71"/>
      <c r="E454" s="71"/>
      <c r="F454" s="71"/>
      <c r="G454" s="71"/>
      <c r="H454" s="72"/>
      <c r="I454" s="71"/>
      <c r="J454" s="71"/>
      <c r="K454" s="71"/>
      <c r="L454" s="71"/>
      <c r="M454" s="71"/>
      <c r="N454" s="71"/>
      <c r="O454" s="71"/>
      <c r="P454" s="71"/>
      <c r="Q454" s="71"/>
    </row>
    <row r="455" spans="1:17" ht="15.75" customHeight="1">
      <c r="A455" s="70"/>
      <c r="B455" s="72"/>
      <c r="C455" s="71"/>
      <c r="D455" s="71"/>
      <c r="E455" s="71"/>
      <c r="F455" s="71"/>
      <c r="G455" s="71"/>
      <c r="H455" s="72"/>
      <c r="I455" s="71"/>
      <c r="J455" s="71"/>
      <c r="K455" s="71"/>
      <c r="L455" s="71"/>
      <c r="M455" s="71"/>
      <c r="N455" s="71"/>
      <c r="O455" s="71"/>
      <c r="P455" s="71"/>
      <c r="Q455" s="71"/>
    </row>
    <row r="456" spans="1:17" ht="15.75" customHeight="1">
      <c r="A456" s="70"/>
      <c r="B456" s="72"/>
      <c r="C456" s="71"/>
      <c r="D456" s="71"/>
      <c r="E456" s="71"/>
      <c r="F456" s="71"/>
      <c r="G456" s="71"/>
      <c r="H456" s="72"/>
      <c r="I456" s="71"/>
      <c r="J456" s="71"/>
      <c r="K456" s="71"/>
      <c r="L456" s="71"/>
      <c r="M456" s="71"/>
      <c r="N456" s="71"/>
      <c r="O456" s="71"/>
      <c r="P456" s="71"/>
      <c r="Q456" s="71"/>
    </row>
    <row r="457" spans="1:17" ht="15.75" customHeight="1">
      <c r="A457" s="70"/>
      <c r="B457" s="72"/>
      <c r="C457" s="71"/>
      <c r="D457" s="71"/>
      <c r="E457" s="71"/>
      <c r="F457" s="71"/>
      <c r="G457" s="71"/>
      <c r="H457" s="72"/>
      <c r="I457" s="71"/>
      <c r="J457" s="71"/>
      <c r="K457" s="71"/>
      <c r="L457" s="71"/>
      <c r="M457" s="71"/>
      <c r="N457" s="71"/>
      <c r="O457" s="71"/>
      <c r="P457" s="71"/>
      <c r="Q457" s="71"/>
    </row>
    <row r="458" spans="1:17" ht="15.75" customHeight="1">
      <c r="A458" s="70"/>
      <c r="B458" s="72"/>
      <c r="C458" s="71"/>
      <c r="D458" s="71"/>
      <c r="E458" s="71"/>
      <c r="F458" s="71"/>
      <c r="G458" s="71"/>
      <c r="H458" s="72"/>
      <c r="I458" s="71"/>
      <c r="J458" s="71"/>
      <c r="K458" s="71"/>
      <c r="L458" s="71"/>
      <c r="M458" s="71"/>
      <c r="N458" s="71"/>
      <c r="O458" s="71"/>
      <c r="P458" s="71"/>
      <c r="Q458" s="71"/>
    </row>
    <row r="459" spans="1:17" ht="15.75" customHeight="1">
      <c r="A459" s="70"/>
      <c r="B459" s="72"/>
      <c r="C459" s="71"/>
      <c r="D459" s="71"/>
      <c r="E459" s="71"/>
      <c r="F459" s="71"/>
      <c r="G459" s="71"/>
      <c r="H459" s="72"/>
      <c r="I459" s="71"/>
      <c r="J459" s="71"/>
      <c r="K459" s="71"/>
      <c r="L459" s="71"/>
      <c r="M459" s="71"/>
      <c r="N459" s="71"/>
      <c r="O459" s="71"/>
      <c r="P459" s="71"/>
      <c r="Q459" s="71"/>
    </row>
    <row r="460" spans="1:17" ht="15.75" customHeight="1">
      <c r="A460" s="70"/>
      <c r="B460" s="72"/>
      <c r="C460" s="71"/>
      <c r="D460" s="71"/>
      <c r="E460" s="71"/>
      <c r="F460" s="71"/>
      <c r="G460" s="71"/>
      <c r="H460" s="72"/>
      <c r="I460" s="71"/>
      <c r="J460" s="71"/>
      <c r="K460" s="71"/>
      <c r="L460" s="71"/>
      <c r="M460" s="71"/>
      <c r="N460" s="71"/>
      <c r="O460" s="71"/>
      <c r="P460" s="71"/>
      <c r="Q460" s="71"/>
    </row>
    <row r="461" spans="1:17" ht="15.75" customHeight="1">
      <c r="A461" s="70"/>
      <c r="B461" s="72"/>
      <c r="C461" s="71"/>
      <c r="D461" s="71"/>
      <c r="E461" s="71"/>
      <c r="F461" s="71"/>
      <c r="G461" s="71"/>
      <c r="H461" s="72"/>
      <c r="I461" s="71"/>
      <c r="J461" s="71"/>
      <c r="K461" s="71"/>
      <c r="L461" s="71"/>
      <c r="M461" s="71"/>
      <c r="N461" s="71"/>
      <c r="O461" s="71"/>
      <c r="P461" s="71"/>
      <c r="Q461" s="71"/>
    </row>
    <row r="462" spans="1:17" ht="15.75" customHeight="1">
      <c r="A462" s="70"/>
      <c r="B462" s="72"/>
      <c r="C462" s="71"/>
      <c r="D462" s="71"/>
      <c r="E462" s="71"/>
      <c r="F462" s="71"/>
      <c r="G462" s="71"/>
      <c r="H462" s="72"/>
      <c r="I462" s="71"/>
      <c r="J462" s="71"/>
      <c r="K462" s="71"/>
      <c r="L462" s="71"/>
      <c r="M462" s="71"/>
      <c r="N462" s="71"/>
      <c r="O462" s="71"/>
      <c r="P462" s="71"/>
      <c r="Q462" s="71"/>
    </row>
    <row r="463" spans="1:17" ht="15.75" customHeight="1">
      <c r="A463" s="70"/>
      <c r="B463" s="72"/>
      <c r="C463" s="71"/>
      <c r="D463" s="71"/>
      <c r="E463" s="71"/>
      <c r="F463" s="71"/>
      <c r="G463" s="71"/>
      <c r="H463" s="72"/>
      <c r="I463" s="71"/>
      <c r="J463" s="71"/>
      <c r="K463" s="71"/>
      <c r="L463" s="71"/>
      <c r="M463" s="71"/>
      <c r="N463" s="71"/>
      <c r="O463" s="71"/>
      <c r="P463" s="71"/>
      <c r="Q463" s="71"/>
    </row>
    <row r="464" spans="1:17" ht="15.75" customHeight="1">
      <c r="A464" s="70"/>
      <c r="B464" s="72"/>
      <c r="C464" s="71"/>
      <c r="D464" s="71"/>
      <c r="E464" s="71"/>
      <c r="F464" s="71"/>
      <c r="G464" s="71"/>
      <c r="H464" s="72"/>
      <c r="I464" s="71"/>
      <c r="J464" s="71"/>
      <c r="K464" s="71"/>
      <c r="L464" s="71"/>
      <c r="M464" s="71"/>
      <c r="N464" s="71"/>
      <c r="O464" s="71"/>
      <c r="P464" s="71"/>
      <c r="Q464" s="71"/>
    </row>
    <row r="465" spans="1:17" ht="15.75" customHeight="1">
      <c r="A465" s="70"/>
      <c r="B465" s="72"/>
      <c r="C465" s="71"/>
      <c r="D465" s="71"/>
      <c r="E465" s="71"/>
      <c r="F465" s="71"/>
      <c r="G465" s="71"/>
      <c r="H465" s="72"/>
      <c r="I465" s="71"/>
      <c r="J465" s="71"/>
      <c r="K465" s="71"/>
      <c r="L465" s="71"/>
      <c r="M465" s="71"/>
      <c r="N465" s="71"/>
      <c r="O465" s="71"/>
      <c r="P465" s="71"/>
      <c r="Q465" s="71"/>
    </row>
    <row r="466" spans="1:17" ht="15.75" customHeight="1">
      <c r="A466" s="70"/>
      <c r="B466" s="72"/>
      <c r="C466" s="71"/>
      <c r="D466" s="71"/>
      <c r="E466" s="71"/>
      <c r="F466" s="71"/>
      <c r="G466" s="71"/>
      <c r="H466" s="72"/>
      <c r="I466" s="71"/>
      <c r="J466" s="71"/>
      <c r="K466" s="71"/>
      <c r="L466" s="71"/>
      <c r="M466" s="71"/>
      <c r="N466" s="71"/>
      <c r="O466" s="71"/>
      <c r="P466" s="71"/>
      <c r="Q466" s="71"/>
    </row>
    <row r="467" spans="1:17" ht="15.75" customHeight="1">
      <c r="A467" s="70"/>
      <c r="B467" s="72"/>
      <c r="C467" s="71"/>
      <c r="D467" s="71"/>
      <c r="E467" s="71"/>
      <c r="F467" s="71"/>
      <c r="G467" s="71"/>
      <c r="H467" s="72"/>
      <c r="I467" s="71"/>
      <c r="J467" s="71"/>
      <c r="K467" s="71"/>
      <c r="L467" s="71"/>
      <c r="M467" s="71"/>
      <c r="N467" s="71"/>
      <c r="O467" s="71"/>
      <c r="P467" s="71"/>
      <c r="Q467" s="71"/>
    </row>
    <row r="468" spans="1:17" ht="15.75" customHeight="1">
      <c r="A468" s="70"/>
      <c r="B468" s="72"/>
      <c r="C468" s="71"/>
      <c r="D468" s="71"/>
      <c r="E468" s="71"/>
      <c r="F468" s="71"/>
      <c r="G468" s="71"/>
      <c r="H468" s="72"/>
      <c r="I468" s="71"/>
      <c r="J468" s="71"/>
      <c r="K468" s="71"/>
      <c r="L468" s="71"/>
      <c r="M468" s="71"/>
      <c r="N468" s="71"/>
      <c r="O468" s="71"/>
      <c r="P468" s="71"/>
      <c r="Q468" s="71"/>
    </row>
    <row r="469" spans="1:17" ht="15.75" customHeight="1">
      <c r="A469" s="70"/>
      <c r="B469" s="72"/>
      <c r="C469" s="71"/>
      <c r="D469" s="71"/>
      <c r="E469" s="71"/>
      <c r="F469" s="71"/>
      <c r="G469" s="71"/>
      <c r="H469" s="72"/>
      <c r="I469" s="71"/>
      <c r="J469" s="71"/>
      <c r="K469" s="71"/>
      <c r="L469" s="71"/>
      <c r="M469" s="71"/>
      <c r="N469" s="71"/>
      <c r="O469" s="71"/>
      <c r="P469" s="71"/>
      <c r="Q469" s="71"/>
    </row>
    <row r="470" spans="1:17" ht="15.75" customHeight="1">
      <c r="A470" s="70"/>
      <c r="B470" s="72"/>
      <c r="C470" s="71"/>
      <c r="D470" s="71"/>
      <c r="E470" s="71"/>
      <c r="F470" s="71"/>
      <c r="G470" s="71"/>
      <c r="H470" s="72"/>
      <c r="I470" s="71"/>
      <c r="J470" s="71"/>
      <c r="K470" s="71"/>
      <c r="L470" s="71"/>
      <c r="M470" s="71"/>
      <c r="N470" s="71"/>
      <c r="O470" s="71"/>
      <c r="P470" s="71"/>
      <c r="Q470" s="71"/>
    </row>
    <row r="471" spans="1:17" ht="15.75" customHeight="1">
      <c r="A471" s="70"/>
      <c r="B471" s="72"/>
      <c r="C471" s="71"/>
      <c r="D471" s="71"/>
      <c r="E471" s="71"/>
      <c r="F471" s="71"/>
      <c r="G471" s="71"/>
      <c r="H471" s="72"/>
      <c r="I471" s="71"/>
      <c r="J471" s="71"/>
      <c r="K471" s="71"/>
      <c r="L471" s="71"/>
      <c r="M471" s="71"/>
      <c r="N471" s="71"/>
      <c r="O471" s="71"/>
      <c r="P471" s="71"/>
      <c r="Q471" s="71"/>
    </row>
    <row r="472" spans="1:17" ht="15.75" customHeight="1">
      <c r="A472" s="70"/>
      <c r="B472" s="72"/>
      <c r="C472" s="71"/>
      <c r="D472" s="71"/>
      <c r="E472" s="71"/>
      <c r="F472" s="71"/>
      <c r="G472" s="71"/>
      <c r="H472" s="72"/>
      <c r="I472" s="71"/>
      <c r="J472" s="71"/>
      <c r="K472" s="71"/>
      <c r="L472" s="71"/>
      <c r="M472" s="71"/>
      <c r="N472" s="71"/>
      <c r="O472" s="71"/>
      <c r="P472" s="71"/>
      <c r="Q472" s="71"/>
    </row>
    <row r="473" spans="1:17" ht="15.75" customHeight="1">
      <c r="A473" s="70"/>
      <c r="B473" s="72"/>
      <c r="C473" s="71"/>
      <c r="D473" s="71"/>
      <c r="E473" s="71"/>
      <c r="F473" s="71"/>
      <c r="G473" s="71"/>
      <c r="H473" s="72"/>
      <c r="I473" s="71"/>
      <c r="J473" s="71"/>
      <c r="K473" s="71"/>
      <c r="L473" s="71"/>
      <c r="M473" s="71"/>
      <c r="N473" s="71"/>
      <c r="O473" s="71"/>
      <c r="P473" s="71"/>
      <c r="Q473" s="71"/>
    </row>
    <row r="474" spans="1:17" ht="15.75" customHeight="1">
      <c r="A474" s="70"/>
      <c r="B474" s="72"/>
      <c r="C474" s="71"/>
      <c r="D474" s="71"/>
      <c r="E474" s="71"/>
      <c r="F474" s="71"/>
      <c r="G474" s="71"/>
      <c r="H474" s="72"/>
      <c r="I474" s="71"/>
      <c r="J474" s="71"/>
      <c r="K474" s="71"/>
      <c r="L474" s="71"/>
      <c r="M474" s="71"/>
      <c r="N474" s="71"/>
      <c r="O474" s="71"/>
      <c r="P474" s="71"/>
      <c r="Q474" s="71"/>
    </row>
    <row r="475" spans="1:17" ht="15.75" customHeight="1">
      <c r="A475" s="70"/>
      <c r="B475" s="72"/>
      <c r="C475" s="71"/>
      <c r="D475" s="71"/>
      <c r="E475" s="71"/>
      <c r="F475" s="71"/>
      <c r="G475" s="71"/>
      <c r="H475" s="72"/>
      <c r="I475" s="71"/>
      <c r="J475" s="71"/>
      <c r="K475" s="71"/>
      <c r="L475" s="71"/>
      <c r="M475" s="71"/>
      <c r="N475" s="71"/>
      <c r="O475" s="71"/>
      <c r="P475" s="71"/>
      <c r="Q475" s="71"/>
    </row>
    <row r="476" spans="1:17" ht="15.75" customHeight="1">
      <c r="A476" s="70"/>
      <c r="B476" s="72"/>
      <c r="C476" s="71"/>
      <c r="D476" s="71"/>
      <c r="E476" s="71"/>
      <c r="F476" s="71"/>
      <c r="G476" s="71"/>
      <c r="H476" s="72"/>
      <c r="I476" s="71"/>
      <c r="J476" s="71"/>
      <c r="K476" s="71"/>
      <c r="L476" s="71"/>
      <c r="M476" s="71"/>
      <c r="N476" s="71"/>
      <c r="O476" s="71"/>
      <c r="P476" s="71"/>
      <c r="Q476" s="71"/>
    </row>
    <row r="477" spans="1:17" ht="15.75" customHeight="1">
      <c r="A477" s="70"/>
      <c r="B477" s="72"/>
      <c r="C477" s="71"/>
      <c r="D477" s="71"/>
      <c r="E477" s="71"/>
      <c r="F477" s="71"/>
      <c r="G477" s="71"/>
      <c r="H477" s="72"/>
      <c r="I477" s="71"/>
      <c r="J477" s="71"/>
      <c r="K477" s="71"/>
      <c r="L477" s="71"/>
      <c r="M477" s="71"/>
      <c r="N477" s="71"/>
      <c r="O477" s="71"/>
      <c r="P477" s="71"/>
      <c r="Q477" s="71"/>
    </row>
    <row r="478" spans="1:17" ht="15.75" customHeight="1">
      <c r="A478" s="70"/>
      <c r="B478" s="72"/>
      <c r="C478" s="71"/>
      <c r="D478" s="71"/>
      <c r="E478" s="71"/>
      <c r="F478" s="71"/>
      <c r="G478" s="71"/>
      <c r="H478" s="72"/>
      <c r="I478" s="71"/>
      <c r="J478" s="71"/>
      <c r="K478" s="71"/>
      <c r="L478" s="71"/>
      <c r="M478" s="71"/>
      <c r="N478" s="71"/>
      <c r="O478" s="71"/>
      <c r="P478" s="71"/>
      <c r="Q478" s="71"/>
    </row>
    <row r="479" spans="1:17" ht="15.75" customHeight="1">
      <c r="A479" s="70"/>
      <c r="B479" s="72"/>
      <c r="C479" s="71"/>
      <c r="D479" s="71"/>
      <c r="E479" s="71"/>
      <c r="F479" s="71"/>
      <c r="G479" s="71"/>
      <c r="H479" s="72"/>
      <c r="I479" s="71"/>
      <c r="J479" s="71"/>
      <c r="K479" s="71"/>
      <c r="L479" s="71"/>
      <c r="M479" s="71"/>
      <c r="N479" s="71"/>
      <c r="O479" s="71"/>
      <c r="P479" s="71"/>
      <c r="Q479" s="71"/>
    </row>
    <row r="480" spans="1:17" ht="15.75" customHeight="1">
      <c r="A480" s="70"/>
      <c r="B480" s="72"/>
      <c r="C480" s="71"/>
      <c r="D480" s="71"/>
      <c r="E480" s="71"/>
      <c r="F480" s="71"/>
      <c r="G480" s="71"/>
      <c r="H480" s="72"/>
      <c r="I480" s="71"/>
      <c r="J480" s="71"/>
      <c r="K480" s="71"/>
      <c r="L480" s="71"/>
      <c r="M480" s="71"/>
      <c r="N480" s="71"/>
      <c r="O480" s="71"/>
      <c r="P480" s="71"/>
      <c r="Q480" s="71"/>
    </row>
    <row r="481" spans="1:17" ht="15.75" customHeight="1">
      <c r="A481" s="70"/>
      <c r="B481" s="72"/>
      <c r="C481" s="71"/>
      <c r="D481" s="71"/>
      <c r="E481" s="71"/>
      <c r="F481" s="71"/>
      <c r="G481" s="71"/>
      <c r="H481" s="72"/>
      <c r="I481" s="71"/>
      <c r="J481" s="71"/>
      <c r="K481" s="71"/>
      <c r="L481" s="71"/>
      <c r="M481" s="71"/>
      <c r="N481" s="71"/>
      <c r="O481" s="71"/>
      <c r="P481" s="71"/>
      <c r="Q481" s="71"/>
    </row>
    <row r="482" spans="1:17" ht="15.75" customHeight="1">
      <c r="A482" s="70"/>
      <c r="B482" s="72"/>
      <c r="C482" s="71"/>
      <c r="D482" s="71"/>
      <c r="E482" s="71"/>
      <c r="F482" s="71"/>
      <c r="G482" s="71"/>
      <c r="H482" s="72"/>
      <c r="I482" s="71"/>
      <c r="J482" s="71"/>
      <c r="K482" s="71"/>
      <c r="L482" s="71"/>
      <c r="M482" s="71"/>
      <c r="N482" s="71"/>
      <c r="O482" s="71"/>
      <c r="P482" s="71"/>
      <c r="Q482" s="71"/>
    </row>
    <row r="483" spans="1:17" ht="15.75" customHeight="1">
      <c r="A483" s="70"/>
      <c r="B483" s="72"/>
      <c r="C483" s="71"/>
      <c r="D483" s="71"/>
      <c r="E483" s="71"/>
      <c r="F483" s="71"/>
      <c r="G483" s="71"/>
      <c r="H483" s="72"/>
      <c r="I483" s="71"/>
      <c r="J483" s="71"/>
      <c r="K483" s="71"/>
      <c r="L483" s="71"/>
      <c r="M483" s="71"/>
      <c r="N483" s="71"/>
      <c r="O483" s="71"/>
      <c r="P483" s="71"/>
      <c r="Q483" s="71"/>
    </row>
    <row r="484" spans="1:17" ht="15.75" customHeight="1">
      <c r="A484" s="70"/>
      <c r="B484" s="72"/>
      <c r="C484" s="71"/>
      <c r="D484" s="71"/>
      <c r="E484" s="71"/>
      <c r="F484" s="71"/>
      <c r="G484" s="71"/>
      <c r="H484" s="72"/>
      <c r="I484" s="71"/>
      <c r="J484" s="71"/>
      <c r="K484" s="71"/>
      <c r="L484" s="71"/>
      <c r="M484" s="71"/>
      <c r="N484" s="71"/>
      <c r="O484" s="71"/>
      <c r="P484" s="71"/>
      <c r="Q484" s="71"/>
    </row>
    <row r="485" spans="1:17" ht="15.75" customHeight="1">
      <c r="A485" s="70"/>
      <c r="B485" s="72"/>
      <c r="C485" s="71"/>
      <c r="D485" s="71"/>
      <c r="E485" s="71"/>
      <c r="F485" s="71"/>
      <c r="G485" s="71"/>
      <c r="H485" s="72"/>
      <c r="I485" s="71"/>
      <c r="J485" s="71"/>
      <c r="K485" s="71"/>
      <c r="L485" s="71"/>
      <c r="M485" s="71"/>
      <c r="N485" s="71"/>
      <c r="O485" s="71"/>
      <c r="P485" s="71"/>
      <c r="Q485" s="71"/>
    </row>
    <row r="486" spans="1:17" ht="15.75" customHeight="1">
      <c r="A486" s="70"/>
      <c r="B486" s="72"/>
      <c r="C486" s="71"/>
      <c r="D486" s="71"/>
      <c r="E486" s="71"/>
      <c r="F486" s="71"/>
      <c r="G486" s="71"/>
      <c r="H486" s="72"/>
      <c r="I486" s="71"/>
      <c r="J486" s="71"/>
      <c r="K486" s="71"/>
      <c r="L486" s="71"/>
      <c r="M486" s="71"/>
      <c r="N486" s="71"/>
      <c r="O486" s="71"/>
      <c r="P486" s="71"/>
      <c r="Q486" s="71"/>
    </row>
    <row r="487" spans="1:17" ht="15.75" customHeight="1">
      <c r="A487" s="70"/>
      <c r="B487" s="72"/>
      <c r="C487" s="71"/>
      <c r="D487" s="71"/>
      <c r="E487" s="71"/>
      <c r="F487" s="71"/>
      <c r="G487" s="71"/>
      <c r="H487" s="72"/>
      <c r="I487" s="71"/>
      <c r="J487" s="71"/>
      <c r="K487" s="71"/>
      <c r="L487" s="71"/>
      <c r="M487" s="71"/>
      <c r="N487" s="71"/>
      <c r="O487" s="71"/>
      <c r="P487" s="71"/>
      <c r="Q487" s="71"/>
    </row>
    <row r="488" spans="1:17" ht="15.75" customHeight="1">
      <c r="A488" s="70"/>
      <c r="B488" s="72"/>
      <c r="C488" s="71"/>
      <c r="D488" s="71"/>
      <c r="E488" s="71"/>
      <c r="F488" s="71"/>
      <c r="G488" s="71"/>
      <c r="H488" s="72"/>
      <c r="I488" s="71"/>
      <c r="J488" s="71"/>
      <c r="K488" s="71"/>
      <c r="L488" s="71"/>
      <c r="M488" s="71"/>
      <c r="N488" s="71"/>
      <c r="O488" s="71"/>
      <c r="P488" s="71"/>
      <c r="Q488" s="71"/>
    </row>
    <row r="489" spans="1:17" ht="15.75" customHeight="1">
      <c r="A489" s="70"/>
      <c r="B489" s="72"/>
      <c r="C489" s="71"/>
      <c r="D489" s="71"/>
      <c r="E489" s="71"/>
      <c r="F489" s="71"/>
      <c r="G489" s="71"/>
      <c r="H489" s="72"/>
      <c r="I489" s="71"/>
      <c r="J489" s="71"/>
      <c r="K489" s="71"/>
      <c r="L489" s="71"/>
      <c r="M489" s="71"/>
      <c r="N489" s="71"/>
      <c r="O489" s="71"/>
      <c r="P489" s="71"/>
      <c r="Q489" s="71"/>
    </row>
    <row r="490" spans="1:17" ht="15.75" customHeight="1">
      <c r="A490" s="70"/>
      <c r="B490" s="72"/>
      <c r="C490" s="71"/>
      <c r="D490" s="71"/>
      <c r="E490" s="71"/>
      <c r="F490" s="71"/>
      <c r="G490" s="71"/>
      <c r="H490" s="72"/>
      <c r="I490" s="71"/>
      <c r="J490" s="71"/>
      <c r="K490" s="71"/>
      <c r="L490" s="71"/>
      <c r="M490" s="71"/>
      <c r="N490" s="71"/>
      <c r="O490" s="71"/>
      <c r="P490" s="71"/>
      <c r="Q490" s="71"/>
    </row>
    <row r="491" spans="1:17" ht="15.75" customHeight="1">
      <c r="A491" s="70"/>
      <c r="B491" s="72"/>
      <c r="C491" s="71"/>
      <c r="D491" s="71"/>
      <c r="E491" s="71"/>
      <c r="F491" s="71"/>
      <c r="G491" s="71"/>
      <c r="H491" s="72"/>
      <c r="I491" s="71"/>
      <c r="J491" s="71"/>
      <c r="K491" s="71"/>
      <c r="L491" s="71"/>
      <c r="M491" s="71"/>
      <c r="N491" s="71"/>
      <c r="O491" s="71"/>
      <c r="P491" s="71"/>
      <c r="Q491" s="71"/>
    </row>
    <row r="492" spans="1:17" ht="15.75" customHeight="1">
      <c r="A492" s="70"/>
      <c r="B492" s="72"/>
      <c r="C492" s="71"/>
      <c r="D492" s="71"/>
      <c r="E492" s="71"/>
      <c r="F492" s="71"/>
      <c r="G492" s="71"/>
      <c r="H492" s="72"/>
      <c r="I492" s="71"/>
      <c r="J492" s="71"/>
      <c r="K492" s="71"/>
      <c r="L492" s="71"/>
      <c r="M492" s="71"/>
      <c r="N492" s="71"/>
      <c r="O492" s="71"/>
      <c r="P492" s="71"/>
      <c r="Q492" s="71"/>
    </row>
    <row r="493" spans="1:17" ht="15.75" customHeight="1">
      <c r="A493" s="70"/>
      <c r="B493" s="72"/>
      <c r="C493" s="71"/>
      <c r="D493" s="71"/>
      <c r="E493" s="71"/>
      <c r="F493" s="71"/>
      <c r="G493" s="71"/>
      <c r="H493" s="72"/>
      <c r="I493" s="71"/>
      <c r="J493" s="71"/>
      <c r="K493" s="71"/>
      <c r="L493" s="71"/>
      <c r="M493" s="71"/>
      <c r="N493" s="71"/>
      <c r="O493" s="71"/>
      <c r="P493" s="71"/>
      <c r="Q493" s="71"/>
    </row>
    <row r="494" spans="1:17" ht="15.75" customHeight="1">
      <c r="A494" s="70"/>
      <c r="B494" s="72"/>
      <c r="C494" s="71"/>
      <c r="D494" s="71"/>
      <c r="E494" s="71"/>
      <c r="F494" s="71"/>
      <c r="G494" s="71"/>
      <c r="H494" s="72"/>
      <c r="I494" s="71"/>
      <c r="J494" s="71"/>
      <c r="K494" s="71"/>
      <c r="L494" s="71"/>
      <c r="M494" s="71"/>
      <c r="N494" s="71"/>
      <c r="O494" s="71"/>
      <c r="P494" s="71"/>
      <c r="Q494" s="71"/>
    </row>
    <row r="495" spans="1:17" ht="15.75" customHeight="1">
      <c r="A495" s="70"/>
      <c r="B495" s="72"/>
      <c r="C495" s="71"/>
      <c r="D495" s="71"/>
      <c r="E495" s="71"/>
      <c r="F495" s="71"/>
      <c r="G495" s="71"/>
      <c r="H495" s="72"/>
      <c r="I495" s="71"/>
      <c r="J495" s="71"/>
      <c r="K495" s="71"/>
      <c r="L495" s="71"/>
      <c r="M495" s="71"/>
      <c r="N495" s="71"/>
      <c r="O495" s="71"/>
      <c r="P495" s="71"/>
      <c r="Q495" s="71"/>
    </row>
    <row r="496" spans="1:17" ht="15.75" customHeight="1">
      <c r="A496" s="70"/>
      <c r="B496" s="72"/>
      <c r="C496" s="71"/>
      <c r="D496" s="71"/>
      <c r="E496" s="71"/>
      <c r="F496" s="71"/>
      <c r="G496" s="71"/>
      <c r="H496" s="72"/>
      <c r="I496" s="71"/>
      <c r="J496" s="71"/>
      <c r="K496" s="71"/>
      <c r="L496" s="71"/>
      <c r="M496" s="71"/>
      <c r="N496" s="71"/>
      <c r="O496" s="71"/>
      <c r="P496" s="71"/>
      <c r="Q496" s="71"/>
    </row>
    <row r="497" spans="1:17" ht="15.75" customHeight="1">
      <c r="A497" s="70"/>
      <c r="B497" s="72"/>
      <c r="C497" s="71"/>
      <c r="D497" s="71"/>
      <c r="E497" s="71"/>
      <c r="F497" s="71"/>
      <c r="G497" s="71"/>
      <c r="H497" s="72"/>
      <c r="I497" s="71"/>
      <c r="J497" s="71"/>
      <c r="K497" s="71"/>
      <c r="L497" s="71"/>
      <c r="M497" s="71"/>
      <c r="N497" s="71"/>
      <c r="O497" s="71"/>
      <c r="P497" s="71"/>
      <c r="Q497" s="71"/>
    </row>
    <row r="498" spans="1:17" ht="15.75" customHeight="1">
      <c r="A498" s="70"/>
      <c r="B498" s="72"/>
      <c r="C498" s="71"/>
      <c r="D498" s="71"/>
      <c r="E498" s="71"/>
      <c r="F498" s="71"/>
      <c r="G498" s="71"/>
      <c r="H498" s="72"/>
      <c r="I498" s="71"/>
      <c r="J498" s="71"/>
      <c r="K498" s="71"/>
      <c r="L498" s="71"/>
      <c r="M498" s="71"/>
      <c r="N498" s="71"/>
      <c r="O498" s="71"/>
      <c r="P498" s="71"/>
      <c r="Q498" s="71"/>
    </row>
    <row r="499" spans="1:17" ht="15.75" customHeight="1">
      <c r="A499" s="70"/>
      <c r="B499" s="72"/>
      <c r="C499" s="71"/>
      <c r="D499" s="71"/>
      <c r="E499" s="71"/>
      <c r="F499" s="71"/>
      <c r="G499" s="71"/>
      <c r="H499" s="72"/>
      <c r="I499" s="71"/>
      <c r="J499" s="71"/>
      <c r="K499" s="71"/>
      <c r="L499" s="71"/>
      <c r="M499" s="71"/>
      <c r="N499" s="71"/>
      <c r="O499" s="71"/>
      <c r="P499" s="71"/>
      <c r="Q499" s="71"/>
    </row>
    <row r="500" spans="1:17" ht="15.75" customHeight="1">
      <c r="A500" s="70"/>
      <c r="B500" s="72"/>
      <c r="C500" s="71"/>
      <c r="D500" s="71"/>
      <c r="E500" s="71"/>
      <c r="F500" s="71"/>
      <c r="G500" s="71"/>
      <c r="H500" s="72"/>
      <c r="I500" s="71"/>
      <c r="J500" s="71"/>
      <c r="K500" s="71"/>
      <c r="L500" s="71"/>
      <c r="M500" s="71"/>
      <c r="N500" s="71"/>
      <c r="O500" s="71"/>
      <c r="P500" s="71"/>
      <c r="Q500" s="71"/>
    </row>
    <row r="501" spans="1:17" ht="15.75" customHeight="1">
      <c r="A501" s="70"/>
      <c r="B501" s="72"/>
      <c r="C501" s="71"/>
      <c r="D501" s="71"/>
      <c r="E501" s="71"/>
      <c r="F501" s="71"/>
      <c r="G501" s="71"/>
      <c r="H501" s="72"/>
      <c r="I501" s="71"/>
      <c r="J501" s="71"/>
      <c r="K501" s="71"/>
      <c r="L501" s="71"/>
      <c r="M501" s="71"/>
      <c r="N501" s="71"/>
      <c r="O501" s="71"/>
      <c r="P501" s="71"/>
      <c r="Q501" s="71"/>
    </row>
    <row r="502" spans="1:17" ht="15.75" customHeight="1">
      <c r="A502" s="70"/>
      <c r="B502" s="72"/>
      <c r="C502" s="71"/>
      <c r="D502" s="71"/>
      <c r="E502" s="71"/>
      <c r="F502" s="71"/>
      <c r="G502" s="71"/>
      <c r="H502" s="72"/>
      <c r="I502" s="71"/>
      <c r="J502" s="71"/>
      <c r="K502" s="71"/>
      <c r="L502" s="71"/>
      <c r="M502" s="71"/>
      <c r="N502" s="71"/>
      <c r="O502" s="71"/>
      <c r="P502" s="71"/>
      <c r="Q502" s="71"/>
    </row>
    <row r="503" spans="1:17" ht="15.75" customHeight="1">
      <c r="A503" s="70"/>
      <c r="B503" s="72"/>
      <c r="C503" s="71"/>
      <c r="D503" s="71"/>
      <c r="E503" s="71"/>
      <c r="F503" s="71"/>
      <c r="G503" s="71"/>
      <c r="H503" s="72"/>
      <c r="I503" s="71"/>
      <c r="J503" s="71"/>
      <c r="K503" s="71"/>
      <c r="L503" s="71"/>
      <c r="M503" s="71"/>
      <c r="N503" s="71"/>
      <c r="O503" s="71"/>
      <c r="P503" s="71"/>
      <c r="Q503" s="71"/>
    </row>
    <row r="504" spans="1:17" ht="15.75" customHeight="1">
      <c r="A504" s="70"/>
      <c r="B504" s="72"/>
      <c r="C504" s="71"/>
      <c r="D504" s="71"/>
      <c r="E504" s="71"/>
      <c r="F504" s="71"/>
      <c r="G504" s="71"/>
      <c r="H504" s="72"/>
      <c r="I504" s="71"/>
      <c r="J504" s="71"/>
      <c r="K504" s="71"/>
      <c r="L504" s="71"/>
      <c r="M504" s="71"/>
      <c r="N504" s="71"/>
      <c r="O504" s="71"/>
      <c r="P504" s="71"/>
      <c r="Q504" s="71"/>
    </row>
    <row r="505" spans="1:17" ht="15.75" customHeight="1">
      <c r="A505" s="70"/>
      <c r="B505" s="72"/>
      <c r="C505" s="71"/>
      <c r="D505" s="71"/>
      <c r="E505" s="71"/>
      <c r="F505" s="71"/>
      <c r="G505" s="71"/>
      <c r="H505" s="72"/>
      <c r="I505" s="71"/>
      <c r="J505" s="71"/>
      <c r="K505" s="71"/>
      <c r="L505" s="71"/>
      <c r="M505" s="71"/>
      <c r="N505" s="71"/>
      <c r="O505" s="71"/>
      <c r="P505" s="71"/>
      <c r="Q505" s="71"/>
    </row>
    <row r="506" spans="1:17" ht="15.75" customHeight="1">
      <c r="A506" s="70"/>
      <c r="B506" s="72"/>
      <c r="C506" s="71"/>
      <c r="D506" s="71"/>
      <c r="E506" s="71"/>
      <c r="F506" s="71"/>
      <c r="G506" s="71"/>
      <c r="H506" s="72"/>
      <c r="I506" s="71"/>
      <c r="J506" s="71"/>
      <c r="K506" s="71"/>
      <c r="L506" s="71"/>
      <c r="M506" s="71"/>
      <c r="N506" s="71"/>
      <c r="O506" s="71"/>
      <c r="P506" s="71"/>
      <c r="Q506" s="71"/>
    </row>
    <row r="507" spans="1:17" ht="15.75" customHeight="1">
      <c r="A507" s="70"/>
      <c r="B507" s="72"/>
      <c r="C507" s="71"/>
      <c r="D507" s="71"/>
      <c r="E507" s="71"/>
      <c r="F507" s="71"/>
      <c r="G507" s="71"/>
      <c r="H507" s="72"/>
      <c r="I507" s="71"/>
      <c r="J507" s="71"/>
      <c r="K507" s="71"/>
      <c r="L507" s="71"/>
      <c r="M507" s="71"/>
      <c r="N507" s="71"/>
      <c r="O507" s="71"/>
      <c r="P507" s="71"/>
      <c r="Q507" s="71"/>
    </row>
    <row r="508" spans="1:17" ht="15.75" customHeight="1">
      <c r="A508" s="70"/>
      <c r="B508" s="72"/>
      <c r="C508" s="71"/>
      <c r="D508" s="71"/>
      <c r="E508" s="71"/>
      <c r="F508" s="71"/>
      <c r="G508" s="71"/>
      <c r="H508" s="72"/>
      <c r="I508" s="71"/>
      <c r="J508" s="71"/>
      <c r="K508" s="71"/>
      <c r="L508" s="71"/>
      <c r="M508" s="71"/>
      <c r="N508" s="71"/>
      <c r="O508" s="71"/>
      <c r="P508" s="71"/>
      <c r="Q508" s="71"/>
    </row>
    <row r="509" spans="1:17" ht="15.75" customHeight="1">
      <c r="A509" s="70"/>
      <c r="B509" s="72"/>
      <c r="C509" s="71"/>
      <c r="D509" s="71"/>
      <c r="E509" s="71"/>
      <c r="F509" s="71"/>
      <c r="G509" s="71"/>
      <c r="H509" s="72"/>
      <c r="I509" s="71"/>
      <c r="J509" s="71"/>
      <c r="K509" s="71"/>
      <c r="L509" s="71"/>
      <c r="M509" s="71"/>
      <c r="N509" s="71"/>
      <c r="O509" s="71"/>
      <c r="P509" s="71"/>
      <c r="Q509" s="71"/>
    </row>
    <row r="510" spans="1:17" ht="15.75" customHeight="1">
      <c r="A510" s="70"/>
      <c r="B510" s="72"/>
      <c r="C510" s="71"/>
      <c r="D510" s="71"/>
      <c r="E510" s="71"/>
      <c r="F510" s="71"/>
      <c r="G510" s="71"/>
      <c r="H510" s="72"/>
      <c r="I510" s="71"/>
      <c r="J510" s="71"/>
      <c r="K510" s="71"/>
      <c r="L510" s="71"/>
      <c r="M510" s="71"/>
      <c r="N510" s="71"/>
      <c r="O510" s="71"/>
      <c r="P510" s="71"/>
      <c r="Q510" s="71"/>
    </row>
    <row r="511" spans="1:17" ht="15.75" customHeight="1">
      <c r="A511" s="70"/>
      <c r="B511" s="72"/>
      <c r="C511" s="71"/>
      <c r="D511" s="71"/>
      <c r="E511" s="71"/>
      <c r="F511" s="71"/>
      <c r="G511" s="71"/>
      <c r="H511" s="72"/>
      <c r="I511" s="71"/>
      <c r="J511" s="71"/>
      <c r="K511" s="71"/>
      <c r="L511" s="71"/>
      <c r="M511" s="71"/>
      <c r="N511" s="71"/>
      <c r="O511" s="71"/>
      <c r="P511" s="71"/>
      <c r="Q511" s="71"/>
    </row>
    <row r="512" spans="1:17" ht="15.75" customHeight="1">
      <c r="A512" s="70"/>
      <c r="B512" s="72"/>
      <c r="C512" s="71"/>
      <c r="D512" s="71"/>
      <c r="E512" s="71"/>
      <c r="F512" s="71"/>
      <c r="G512" s="71"/>
      <c r="H512" s="72"/>
      <c r="I512" s="71"/>
      <c r="J512" s="71"/>
      <c r="K512" s="71"/>
      <c r="L512" s="71"/>
      <c r="M512" s="71"/>
      <c r="N512" s="71"/>
      <c r="O512" s="71"/>
      <c r="P512" s="71"/>
      <c r="Q512" s="71"/>
    </row>
    <row r="513" spans="1:17" ht="15.75" customHeight="1">
      <c r="A513" s="70"/>
      <c r="B513" s="72"/>
      <c r="C513" s="71"/>
      <c r="D513" s="71"/>
      <c r="E513" s="71"/>
      <c r="F513" s="71"/>
      <c r="G513" s="71"/>
      <c r="H513" s="72"/>
      <c r="I513" s="71"/>
      <c r="J513" s="71"/>
      <c r="K513" s="71"/>
      <c r="L513" s="71"/>
      <c r="M513" s="71"/>
      <c r="N513" s="71"/>
      <c r="O513" s="71"/>
      <c r="P513" s="71"/>
      <c r="Q513" s="71"/>
    </row>
    <row r="514" spans="1:17" ht="15.75" customHeight="1">
      <c r="A514" s="70"/>
      <c r="B514" s="72"/>
      <c r="C514" s="71"/>
      <c r="D514" s="71"/>
      <c r="E514" s="71"/>
      <c r="F514" s="71"/>
      <c r="G514" s="71"/>
      <c r="H514" s="72"/>
      <c r="I514" s="71"/>
      <c r="J514" s="71"/>
      <c r="K514" s="71"/>
      <c r="L514" s="71"/>
      <c r="M514" s="71"/>
      <c r="N514" s="71"/>
      <c r="O514" s="71"/>
      <c r="P514" s="71"/>
      <c r="Q514" s="71"/>
    </row>
    <row r="515" spans="1:17" ht="15.75" customHeight="1">
      <c r="A515" s="70"/>
      <c r="B515" s="72"/>
      <c r="C515" s="71"/>
      <c r="D515" s="71"/>
      <c r="E515" s="71"/>
      <c r="F515" s="71"/>
      <c r="G515" s="71"/>
      <c r="H515" s="72"/>
      <c r="I515" s="71"/>
      <c r="J515" s="71"/>
      <c r="K515" s="71"/>
      <c r="L515" s="71"/>
      <c r="M515" s="71"/>
      <c r="N515" s="71"/>
      <c r="O515" s="71"/>
      <c r="P515" s="71"/>
      <c r="Q515" s="71"/>
    </row>
    <row r="516" spans="1:17" ht="15.75" customHeight="1">
      <c r="A516" s="70"/>
      <c r="B516" s="72"/>
      <c r="C516" s="71"/>
      <c r="D516" s="71"/>
      <c r="E516" s="71"/>
      <c r="F516" s="71"/>
      <c r="G516" s="71"/>
      <c r="H516" s="72"/>
      <c r="I516" s="71"/>
      <c r="J516" s="71"/>
      <c r="K516" s="71"/>
      <c r="L516" s="71"/>
      <c r="M516" s="71"/>
      <c r="N516" s="71"/>
      <c r="O516" s="71"/>
      <c r="P516" s="71"/>
      <c r="Q516" s="71"/>
    </row>
    <row r="517" spans="1:17" ht="15.75" customHeight="1">
      <c r="A517" s="70"/>
      <c r="B517" s="72"/>
      <c r="C517" s="71"/>
      <c r="D517" s="71"/>
      <c r="E517" s="71"/>
      <c r="F517" s="71"/>
      <c r="G517" s="71"/>
      <c r="H517" s="72"/>
      <c r="I517" s="71"/>
      <c r="J517" s="71"/>
      <c r="K517" s="71"/>
      <c r="L517" s="71"/>
      <c r="M517" s="71"/>
      <c r="N517" s="71"/>
      <c r="O517" s="71"/>
      <c r="P517" s="71"/>
      <c r="Q517" s="71"/>
    </row>
    <row r="518" spans="1:17" ht="15.75" customHeight="1">
      <c r="A518" s="70"/>
      <c r="B518" s="72"/>
      <c r="C518" s="71"/>
      <c r="D518" s="71"/>
      <c r="E518" s="71"/>
      <c r="F518" s="71"/>
      <c r="G518" s="71"/>
      <c r="H518" s="72"/>
      <c r="I518" s="71"/>
      <c r="J518" s="71"/>
      <c r="K518" s="71"/>
      <c r="L518" s="71"/>
      <c r="M518" s="71"/>
      <c r="N518" s="71"/>
      <c r="O518" s="71"/>
      <c r="P518" s="71"/>
      <c r="Q518" s="71"/>
    </row>
    <row r="519" spans="1:17" ht="15.75" customHeight="1">
      <c r="A519" s="70"/>
      <c r="B519" s="72"/>
      <c r="C519" s="71"/>
      <c r="D519" s="71"/>
      <c r="E519" s="71"/>
      <c r="F519" s="71"/>
      <c r="G519" s="71"/>
      <c r="H519" s="72"/>
      <c r="I519" s="71"/>
      <c r="J519" s="71"/>
      <c r="K519" s="71"/>
      <c r="L519" s="71"/>
      <c r="M519" s="71"/>
      <c r="N519" s="71"/>
      <c r="O519" s="71"/>
      <c r="P519" s="71"/>
      <c r="Q519" s="71"/>
    </row>
    <row r="520" spans="1:17" ht="15.75" customHeight="1">
      <c r="A520" s="70"/>
      <c r="B520" s="72"/>
      <c r="C520" s="71"/>
      <c r="D520" s="71"/>
      <c r="E520" s="71"/>
      <c r="F520" s="71"/>
      <c r="G520" s="71"/>
      <c r="H520" s="72"/>
      <c r="I520" s="71"/>
      <c r="J520" s="71"/>
      <c r="K520" s="71"/>
      <c r="L520" s="71"/>
      <c r="M520" s="71"/>
      <c r="N520" s="71"/>
      <c r="O520" s="71"/>
      <c r="P520" s="71"/>
      <c r="Q520" s="71"/>
    </row>
    <row r="521" spans="1:17" ht="15.75" customHeight="1">
      <c r="A521" s="70"/>
      <c r="B521" s="72"/>
      <c r="C521" s="71"/>
      <c r="D521" s="71"/>
      <c r="E521" s="71"/>
      <c r="F521" s="71"/>
      <c r="G521" s="71"/>
      <c r="H521" s="72"/>
      <c r="I521" s="71"/>
      <c r="J521" s="71"/>
      <c r="K521" s="71"/>
      <c r="L521" s="71"/>
      <c r="M521" s="71"/>
      <c r="N521" s="71"/>
      <c r="O521" s="71"/>
      <c r="P521" s="71"/>
      <c r="Q521" s="71"/>
    </row>
    <row r="522" spans="1:17" ht="15.75" customHeight="1">
      <c r="A522" s="70"/>
      <c r="B522" s="72"/>
      <c r="C522" s="71"/>
      <c r="D522" s="71"/>
      <c r="E522" s="71"/>
      <c r="F522" s="71"/>
      <c r="G522" s="71"/>
      <c r="H522" s="72"/>
      <c r="I522" s="71"/>
      <c r="J522" s="71"/>
      <c r="K522" s="71"/>
      <c r="L522" s="71"/>
      <c r="M522" s="71"/>
      <c r="N522" s="71"/>
      <c r="O522" s="71"/>
      <c r="P522" s="71"/>
      <c r="Q522" s="71"/>
    </row>
    <row r="523" spans="1:17" ht="15.75" customHeight="1">
      <c r="A523" s="70"/>
      <c r="B523" s="72"/>
      <c r="C523" s="71"/>
      <c r="D523" s="71"/>
      <c r="E523" s="71"/>
      <c r="F523" s="71"/>
      <c r="G523" s="71"/>
      <c r="H523" s="72"/>
      <c r="I523" s="71"/>
      <c r="J523" s="71"/>
      <c r="K523" s="71"/>
      <c r="L523" s="71"/>
      <c r="M523" s="71"/>
      <c r="N523" s="71"/>
      <c r="O523" s="71"/>
      <c r="P523" s="71"/>
      <c r="Q523" s="71"/>
    </row>
    <row r="524" spans="1:17" ht="15.75" customHeight="1">
      <c r="A524" s="70"/>
      <c r="B524" s="72"/>
      <c r="C524" s="71"/>
      <c r="D524" s="71"/>
      <c r="E524" s="71"/>
      <c r="F524" s="71"/>
      <c r="G524" s="71"/>
      <c r="H524" s="72"/>
      <c r="I524" s="71"/>
      <c r="J524" s="71"/>
      <c r="K524" s="71"/>
      <c r="L524" s="71"/>
      <c r="M524" s="71"/>
      <c r="N524" s="71"/>
      <c r="O524" s="71"/>
      <c r="P524" s="71"/>
      <c r="Q524" s="71"/>
    </row>
    <row r="525" spans="1:17" ht="15.75" customHeight="1">
      <c r="A525" s="70"/>
      <c r="B525" s="72"/>
      <c r="C525" s="71"/>
      <c r="D525" s="71"/>
      <c r="E525" s="71"/>
      <c r="F525" s="71"/>
      <c r="G525" s="71"/>
      <c r="H525" s="72"/>
      <c r="I525" s="71"/>
      <c r="J525" s="71"/>
      <c r="K525" s="71"/>
      <c r="L525" s="71"/>
      <c r="M525" s="71"/>
      <c r="N525" s="71"/>
      <c r="O525" s="71"/>
      <c r="P525" s="71"/>
      <c r="Q525" s="71"/>
    </row>
    <row r="526" spans="1:17" ht="15.75" customHeight="1">
      <c r="A526" s="70"/>
      <c r="B526" s="72"/>
      <c r="C526" s="71"/>
      <c r="D526" s="71"/>
      <c r="E526" s="71"/>
      <c r="F526" s="71"/>
      <c r="G526" s="71"/>
      <c r="H526" s="72"/>
      <c r="I526" s="71"/>
      <c r="J526" s="71"/>
      <c r="K526" s="71"/>
      <c r="L526" s="71"/>
      <c r="M526" s="71"/>
      <c r="N526" s="71"/>
      <c r="O526" s="71"/>
      <c r="P526" s="71"/>
      <c r="Q526" s="71"/>
    </row>
    <row r="527" spans="1:17" ht="15.75" customHeight="1">
      <c r="A527" s="70"/>
      <c r="B527" s="72"/>
      <c r="C527" s="71"/>
      <c r="D527" s="71"/>
      <c r="E527" s="71"/>
      <c r="F527" s="71"/>
      <c r="G527" s="71"/>
      <c r="H527" s="72"/>
      <c r="I527" s="71"/>
      <c r="J527" s="71"/>
      <c r="K527" s="71"/>
      <c r="L527" s="71"/>
      <c r="M527" s="71"/>
      <c r="N527" s="71"/>
      <c r="O527" s="71"/>
      <c r="P527" s="71"/>
      <c r="Q527" s="71"/>
    </row>
    <row r="528" spans="1:17" ht="15.75" customHeight="1">
      <c r="A528" s="70"/>
      <c r="B528" s="72"/>
      <c r="C528" s="71"/>
      <c r="D528" s="71"/>
      <c r="E528" s="71"/>
      <c r="F528" s="71"/>
      <c r="G528" s="71"/>
      <c r="H528" s="72"/>
      <c r="I528" s="71"/>
      <c r="J528" s="71"/>
      <c r="K528" s="71"/>
      <c r="L528" s="71"/>
      <c r="M528" s="71"/>
      <c r="N528" s="71"/>
      <c r="O528" s="71"/>
      <c r="P528" s="71"/>
      <c r="Q528" s="71"/>
    </row>
    <row r="529" spans="1:17" ht="15.75" customHeight="1">
      <c r="A529" s="70"/>
      <c r="B529" s="72"/>
      <c r="C529" s="71"/>
      <c r="D529" s="71"/>
      <c r="E529" s="71"/>
      <c r="F529" s="71"/>
      <c r="G529" s="71"/>
      <c r="H529" s="72"/>
      <c r="I529" s="71"/>
      <c r="J529" s="71"/>
      <c r="K529" s="71"/>
      <c r="L529" s="71"/>
      <c r="M529" s="71"/>
      <c r="N529" s="71"/>
      <c r="O529" s="71"/>
      <c r="P529" s="71"/>
      <c r="Q529" s="71"/>
    </row>
    <row r="530" spans="1:17" ht="15.75" customHeight="1">
      <c r="A530" s="70"/>
      <c r="B530" s="72"/>
      <c r="C530" s="71"/>
      <c r="D530" s="71"/>
      <c r="E530" s="71"/>
      <c r="F530" s="71"/>
      <c r="G530" s="71"/>
      <c r="H530" s="72"/>
      <c r="I530" s="71"/>
      <c r="J530" s="71"/>
      <c r="K530" s="71"/>
      <c r="L530" s="71"/>
      <c r="M530" s="71"/>
      <c r="N530" s="71"/>
      <c r="O530" s="71"/>
      <c r="P530" s="71"/>
      <c r="Q530" s="71"/>
    </row>
    <row r="531" spans="1:17" ht="15.75" customHeight="1">
      <c r="A531" s="70"/>
      <c r="B531" s="72"/>
      <c r="C531" s="71"/>
      <c r="D531" s="71"/>
      <c r="E531" s="71"/>
      <c r="F531" s="71"/>
      <c r="G531" s="71"/>
      <c r="H531" s="72"/>
      <c r="I531" s="71"/>
      <c r="J531" s="71"/>
      <c r="K531" s="71"/>
      <c r="L531" s="71"/>
      <c r="M531" s="71"/>
      <c r="N531" s="71"/>
      <c r="O531" s="71"/>
      <c r="P531" s="71"/>
      <c r="Q531" s="71"/>
    </row>
    <row r="532" spans="1:17" ht="15.75" customHeight="1">
      <c r="A532" s="70"/>
      <c r="B532" s="72"/>
      <c r="C532" s="71"/>
      <c r="D532" s="71"/>
      <c r="E532" s="71"/>
      <c r="F532" s="71"/>
      <c r="G532" s="71"/>
      <c r="H532" s="72"/>
      <c r="I532" s="71"/>
      <c r="J532" s="71"/>
      <c r="K532" s="71"/>
      <c r="L532" s="71"/>
      <c r="M532" s="71"/>
      <c r="N532" s="71"/>
      <c r="O532" s="71"/>
      <c r="P532" s="71"/>
      <c r="Q532" s="71"/>
    </row>
    <row r="533" spans="1:17" ht="15.75" customHeight="1">
      <c r="A533" s="70"/>
      <c r="B533" s="72"/>
      <c r="C533" s="71"/>
      <c r="D533" s="71"/>
      <c r="E533" s="71"/>
      <c r="F533" s="71"/>
      <c r="G533" s="71"/>
      <c r="H533" s="72"/>
      <c r="I533" s="71"/>
      <c r="J533" s="71"/>
      <c r="K533" s="71"/>
      <c r="L533" s="71"/>
      <c r="M533" s="71"/>
      <c r="N533" s="71"/>
      <c r="O533" s="71"/>
      <c r="P533" s="71"/>
      <c r="Q533" s="71"/>
    </row>
    <row r="534" spans="1:17" ht="15.75" customHeight="1">
      <c r="A534" s="70"/>
      <c r="B534" s="72"/>
      <c r="C534" s="71"/>
      <c r="D534" s="71"/>
      <c r="E534" s="71"/>
      <c r="F534" s="71"/>
      <c r="G534" s="71"/>
      <c r="H534" s="72"/>
      <c r="I534" s="71"/>
      <c r="J534" s="71"/>
      <c r="K534" s="71"/>
      <c r="L534" s="71"/>
      <c r="M534" s="71"/>
      <c r="N534" s="71"/>
      <c r="O534" s="71"/>
      <c r="P534" s="71"/>
      <c r="Q534" s="71"/>
    </row>
    <row r="535" spans="1:17" ht="15.75" customHeight="1">
      <c r="A535" s="70"/>
      <c r="B535" s="72"/>
      <c r="C535" s="71"/>
      <c r="D535" s="71"/>
      <c r="E535" s="71"/>
      <c r="F535" s="71"/>
      <c r="G535" s="71"/>
      <c r="H535" s="72"/>
      <c r="I535" s="71"/>
      <c r="J535" s="71"/>
      <c r="K535" s="71"/>
      <c r="L535" s="71"/>
      <c r="M535" s="71"/>
      <c r="N535" s="71"/>
      <c r="O535" s="71"/>
      <c r="P535" s="71"/>
      <c r="Q535" s="71"/>
    </row>
    <row r="536" spans="1:17" ht="15.75" customHeight="1">
      <c r="A536" s="70"/>
      <c r="B536" s="72"/>
      <c r="C536" s="71"/>
      <c r="D536" s="71"/>
      <c r="E536" s="71"/>
      <c r="F536" s="71"/>
      <c r="G536" s="71"/>
      <c r="H536" s="72"/>
      <c r="I536" s="71"/>
      <c r="J536" s="71"/>
      <c r="K536" s="71"/>
      <c r="L536" s="71"/>
      <c r="M536" s="71"/>
      <c r="N536" s="71"/>
      <c r="O536" s="71"/>
      <c r="P536" s="71"/>
      <c r="Q536" s="71"/>
    </row>
    <row r="537" spans="1:17" ht="15.75" customHeight="1">
      <c r="A537" s="70"/>
      <c r="B537" s="72"/>
      <c r="C537" s="71"/>
      <c r="D537" s="71"/>
      <c r="E537" s="71"/>
      <c r="F537" s="71"/>
      <c r="G537" s="71"/>
      <c r="H537" s="72"/>
      <c r="I537" s="71"/>
      <c r="J537" s="71"/>
      <c r="K537" s="71"/>
      <c r="L537" s="71"/>
      <c r="M537" s="71"/>
      <c r="N537" s="71"/>
      <c r="O537" s="71"/>
      <c r="P537" s="71"/>
      <c r="Q537" s="71"/>
    </row>
    <row r="538" spans="1:17" ht="15.75" customHeight="1">
      <c r="A538" s="70"/>
      <c r="B538" s="72"/>
      <c r="C538" s="71"/>
      <c r="D538" s="71"/>
      <c r="E538" s="71"/>
      <c r="F538" s="71"/>
      <c r="G538" s="71"/>
      <c r="H538" s="72"/>
      <c r="I538" s="71"/>
      <c r="J538" s="71"/>
      <c r="K538" s="71"/>
      <c r="L538" s="71"/>
      <c r="M538" s="71"/>
      <c r="N538" s="71"/>
      <c r="O538" s="71"/>
      <c r="P538" s="71"/>
      <c r="Q538" s="71"/>
    </row>
    <row r="539" spans="1:17" ht="15.75" customHeight="1">
      <c r="A539" s="70"/>
      <c r="B539" s="72"/>
      <c r="C539" s="71"/>
      <c r="D539" s="71"/>
      <c r="E539" s="71"/>
      <c r="F539" s="71"/>
      <c r="G539" s="71"/>
      <c r="H539" s="72"/>
      <c r="I539" s="71"/>
      <c r="J539" s="71"/>
      <c r="K539" s="71"/>
      <c r="L539" s="71"/>
      <c r="M539" s="71"/>
      <c r="N539" s="71"/>
      <c r="O539" s="71"/>
      <c r="P539" s="71"/>
      <c r="Q539" s="71"/>
    </row>
    <row r="540" spans="1:17" ht="15.75" customHeight="1">
      <c r="A540" s="70"/>
      <c r="B540" s="72"/>
      <c r="C540" s="71"/>
      <c r="D540" s="71"/>
      <c r="E540" s="71"/>
      <c r="F540" s="71"/>
      <c r="G540" s="71"/>
      <c r="H540" s="72"/>
      <c r="I540" s="71"/>
      <c r="J540" s="71"/>
      <c r="K540" s="71"/>
      <c r="L540" s="71"/>
      <c r="M540" s="71"/>
      <c r="N540" s="71"/>
      <c r="O540" s="71"/>
      <c r="P540" s="71"/>
      <c r="Q540" s="71"/>
    </row>
    <row r="541" spans="1:17" ht="15.75" customHeight="1">
      <c r="A541" s="70"/>
      <c r="B541" s="72"/>
      <c r="C541" s="71"/>
      <c r="D541" s="71"/>
      <c r="E541" s="71"/>
      <c r="F541" s="71"/>
      <c r="G541" s="71"/>
      <c r="H541" s="72"/>
      <c r="I541" s="71"/>
      <c r="J541" s="71"/>
      <c r="K541" s="71"/>
      <c r="L541" s="71"/>
      <c r="M541" s="71"/>
      <c r="N541" s="71"/>
      <c r="O541" s="71"/>
      <c r="P541" s="71"/>
      <c r="Q541" s="71"/>
    </row>
    <row r="542" spans="1:17" ht="15.75" customHeight="1">
      <c r="A542" s="70"/>
      <c r="B542" s="72"/>
      <c r="C542" s="71"/>
      <c r="D542" s="71"/>
      <c r="E542" s="71"/>
      <c r="F542" s="71"/>
      <c r="G542" s="71"/>
      <c r="H542" s="72"/>
      <c r="I542" s="71"/>
      <c r="J542" s="71"/>
      <c r="K542" s="71"/>
      <c r="L542" s="71"/>
      <c r="M542" s="71"/>
      <c r="N542" s="71"/>
      <c r="O542" s="71"/>
      <c r="P542" s="71"/>
      <c r="Q542" s="71"/>
    </row>
    <row r="543" spans="1:17" ht="15.75" customHeight="1">
      <c r="A543" s="70"/>
      <c r="B543" s="72"/>
      <c r="C543" s="71"/>
      <c r="D543" s="71"/>
      <c r="E543" s="71"/>
      <c r="F543" s="71"/>
      <c r="G543" s="71"/>
      <c r="H543" s="72"/>
      <c r="I543" s="71"/>
      <c r="J543" s="71"/>
      <c r="K543" s="71"/>
      <c r="L543" s="71"/>
      <c r="M543" s="71"/>
      <c r="N543" s="71"/>
      <c r="O543" s="71"/>
      <c r="P543" s="71"/>
      <c r="Q543" s="71"/>
    </row>
    <row r="544" spans="1:17" ht="15.75" customHeight="1">
      <c r="A544" s="70"/>
      <c r="B544" s="72"/>
      <c r="C544" s="71"/>
      <c r="D544" s="71"/>
      <c r="E544" s="71"/>
      <c r="F544" s="71"/>
      <c r="G544" s="71"/>
      <c r="H544" s="72"/>
      <c r="I544" s="71"/>
      <c r="J544" s="71"/>
      <c r="K544" s="71"/>
      <c r="L544" s="71"/>
      <c r="M544" s="71"/>
      <c r="N544" s="71"/>
      <c r="O544" s="71"/>
      <c r="P544" s="71"/>
      <c r="Q544" s="71"/>
    </row>
    <row r="545" spans="1:17" ht="15.75" customHeight="1">
      <c r="A545" s="70"/>
      <c r="B545" s="72"/>
      <c r="C545" s="71"/>
      <c r="D545" s="71"/>
      <c r="E545" s="71"/>
      <c r="F545" s="71"/>
      <c r="G545" s="71"/>
      <c r="H545" s="72"/>
      <c r="I545" s="71"/>
      <c r="J545" s="71"/>
      <c r="K545" s="71"/>
      <c r="L545" s="71"/>
      <c r="M545" s="71"/>
      <c r="N545" s="71"/>
      <c r="O545" s="71"/>
      <c r="P545" s="71"/>
      <c r="Q545" s="71"/>
    </row>
    <row r="546" spans="1:17" ht="15.75" customHeight="1">
      <c r="A546" s="70"/>
      <c r="B546" s="72"/>
      <c r="C546" s="71"/>
      <c r="D546" s="71"/>
      <c r="E546" s="71"/>
      <c r="F546" s="71"/>
      <c r="G546" s="71"/>
      <c r="H546" s="72"/>
      <c r="I546" s="71"/>
      <c r="J546" s="71"/>
      <c r="K546" s="71"/>
      <c r="L546" s="71"/>
      <c r="M546" s="71"/>
      <c r="N546" s="71"/>
      <c r="O546" s="71"/>
      <c r="P546" s="71"/>
      <c r="Q546" s="71"/>
    </row>
    <row r="547" spans="1:17" ht="15.75" customHeight="1">
      <c r="A547" s="70"/>
      <c r="B547" s="72"/>
      <c r="C547" s="71"/>
      <c r="D547" s="71"/>
      <c r="E547" s="71"/>
      <c r="F547" s="71"/>
      <c r="G547" s="71"/>
      <c r="H547" s="72"/>
      <c r="I547" s="71"/>
      <c r="J547" s="71"/>
      <c r="K547" s="71"/>
      <c r="L547" s="71"/>
      <c r="M547" s="71"/>
      <c r="N547" s="71"/>
      <c r="O547" s="71"/>
      <c r="P547" s="71"/>
      <c r="Q547" s="71"/>
    </row>
    <row r="548" spans="1:17" ht="15.75" customHeight="1">
      <c r="A548" s="70"/>
      <c r="B548" s="72"/>
      <c r="C548" s="71"/>
      <c r="D548" s="71"/>
      <c r="E548" s="71"/>
      <c r="F548" s="71"/>
      <c r="G548" s="71"/>
      <c r="H548" s="72"/>
      <c r="I548" s="71"/>
      <c r="J548" s="71"/>
      <c r="K548" s="71"/>
      <c r="L548" s="71"/>
      <c r="M548" s="71"/>
      <c r="N548" s="71"/>
      <c r="O548" s="71"/>
      <c r="P548" s="71"/>
      <c r="Q548" s="71"/>
    </row>
    <row r="549" spans="1:17" ht="15.75" customHeight="1">
      <c r="A549" s="70"/>
      <c r="B549" s="72"/>
      <c r="C549" s="71"/>
      <c r="D549" s="71"/>
      <c r="E549" s="71"/>
      <c r="F549" s="71"/>
      <c r="G549" s="71"/>
      <c r="H549" s="72"/>
      <c r="I549" s="71"/>
      <c r="J549" s="71"/>
      <c r="K549" s="71"/>
      <c r="L549" s="71"/>
      <c r="M549" s="71"/>
      <c r="N549" s="71"/>
      <c r="O549" s="71"/>
      <c r="P549" s="71"/>
      <c r="Q549" s="71"/>
    </row>
    <row r="550" spans="1:17" ht="15.75" customHeight="1">
      <c r="A550" s="70"/>
      <c r="B550" s="72"/>
      <c r="C550" s="71"/>
      <c r="D550" s="71"/>
      <c r="E550" s="71"/>
      <c r="F550" s="71"/>
      <c r="G550" s="71"/>
      <c r="H550" s="72"/>
      <c r="I550" s="71"/>
      <c r="J550" s="71"/>
      <c r="K550" s="71"/>
      <c r="L550" s="71"/>
      <c r="M550" s="71"/>
      <c r="N550" s="71"/>
      <c r="O550" s="71"/>
      <c r="P550" s="71"/>
      <c r="Q550" s="71"/>
    </row>
    <row r="551" spans="1:17" ht="15.75" customHeight="1">
      <c r="A551" s="70"/>
      <c r="B551" s="72"/>
      <c r="C551" s="71"/>
      <c r="D551" s="71"/>
      <c r="E551" s="71"/>
      <c r="F551" s="71"/>
      <c r="G551" s="71"/>
      <c r="H551" s="72"/>
      <c r="I551" s="71"/>
      <c r="J551" s="71"/>
      <c r="K551" s="71"/>
      <c r="L551" s="71"/>
      <c r="M551" s="71"/>
      <c r="N551" s="71"/>
      <c r="O551" s="71"/>
      <c r="P551" s="71"/>
      <c r="Q551" s="71"/>
    </row>
    <row r="552" spans="1:17" ht="15.75" customHeight="1">
      <c r="A552" s="70"/>
      <c r="B552" s="72"/>
      <c r="C552" s="71"/>
      <c r="D552" s="71"/>
      <c r="E552" s="71"/>
      <c r="F552" s="71"/>
      <c r="G552" s="71"/>
      <c r="H552" s="72"/>
      <c r="I552" s="71"/>
      <c r="J552" s="71"/>
      <c r="K552" s="71"/>
      <c r="L552" s="71"/>
      <c r="M552" s="71"/>
      <c r="N552" s="71"/>
      <c r="O552" s="71"/>
      <c r="P552" s="71"/>
      <c r="Q552" s="71"/>
    </row>
    <row r="553" spans="1:17" ht="15.75" customHeight="1">
      <c r="A553" s="70"/>
      <c r="B553" s="72"/>
      <c r="C553" s="71"/>
      <c r="D553" s="71"/>
      <c r="E553" s="71"/>
      <c r="F553" s="71"/>
      <c r="G553" s="71"/>
      <c r="H553" s="72"/>
      <c r="I553" s="71"/>
      <c r="J553" s="71"/>
      <c r="K553" s="71"/>
      <c r="L553" s="71"/>
      <c r="M553" s="71"/>
      <c r="N553" s="71"/>
      <c r="O553" s="71"/>
      <c r="P553" s="71"/>
      <c r="Q553" s="71"/>
    </row>
    <row r="554" spans="1:17" ht="15.75" customHeight="1">
      <c r="A554" s="70"/>
      <c r="B554" s="72"/>
      <c r="C554" s="71"/>
      <c r="D554" s="71"/>
      <c r="E554" s="71"/>
      <c r="F554" s="71"/>
      <c r="G554" s="71"/>
      <c r="H554" s="72"/>
      <c r="I554" s="71"/>
      <c r="J554" s="71"/>
      <c r="K554" s="71"/>
      <c r="L554" s="71"/>
      <c r="M554" s="71"/>
      <c r="N554" s="71"/>
      <c r="O554" s="71"/>
      <c r="P554" s="71"/>
      <c r="Q554" s="71"/>
    </row>
    <row r="555" spans="1:17" ht="15.75" customHeight="1">
      <c r="A555" s="70"/>
      <c r="B555" s="72"/>
      <c r="C555" s="71"/>
      <c r="D555" s="71"/>
      <c r="E555" s="71"/>
      <c r="F555" s="71"/>
      <c r="G555" s="71"/>
      <c r="H555" s="72"/>
      <c r="I555" s="71"/>
      <c r="J555" s="71"/>
      <c r="K555" s="71"/>
      <c r="L555" s="71"/>
      <c r="M555" s="71"/>
      <c r="N555" s="71"/>
      <c r="O555" s="71"/>
      <c r="P555" s="71"/>
      <c r="Q555" s="71"/>
    </row>
    <row r="556" spans="1:17" ht="15.75" customHeight="1">
      <c r="A556" s="70"/>
      <c r="B556" s="72"/>
      <c r="C556" s="71"/>
      <c r="D556" s="71"/>
      <c r="E556" s="71"/>
      <c r="F556" s="71"/>
      <c r="G556" s="71"/>
      <c r="H556" s="72"/>
      <c r="I556" s="71"/>
      <c r="J556" s="71"/>
      <c r="K556" s="71"/>
      <c r="L556" s="71"/>
      <c r="M556" s="71"/>
      <c r="N556" s="71"/>
      <c r="O556" s="71"/>
      <c r="P556" s="71"/>
      <c r="Q556" s="71"/>
    </row>
    <row r="557" spans="1:17" ht="15.75" customHeight="1">
      <c r="A557" s="70"/>
      <c r="B557" s="72"/>
      <c r="C557" s="71"/>
      <c r="D557" s="71"/>
      <c r="E557" s="71"/>
      <c r="F557" s="71"/>
      <c r="G557" s="71"/>
      <c r="H557" s="72"/>
      <c r="I557" s="71"/>
      <c r="J557" s="71"/>
      <c r="K557" s="71"/>
      <c r="L557" s="71"/>
      <c r="M557" s="71"/>
      <c r="N557" s="71"/>
      <c r="O557" s="71"/>
      <c r="P557" s="71"/>
      <c r="Q557" s="71"/>
    </row>
    <row r="558" spans="1:17" ht="15.75" customHeight="1">
      <c r="A558" s="70"/>
      <c r="B558" s="72"/>
      <c r="C558" s="71"/>
      <c r="D558" s="71"/>
      <c r="E558" s="71"/>
      <c r="F558" s="71"/>
      <c r="G558" s="71"/>
      <c r="H558" s="72"/>
      <c r="I558" s="71"/>
      <c r="J558" s="71"/>
      <c r="K558" s="71"/>
      <c r="L558" s="71"/>
      <c r="M558" s="71"/>
      <c r="N558" s="71"/>
      <c r="O558" s="71"/>
      <c r="P558" s="71"/>
      <c r="Q558" s="71"/>
    </row>
    <row r="559" spans="1:17" ht="15.75" customHeight="1">
      <c r="A559" s="70"/>
      <c r="B559" s="72"/>
      <c r="C559" s="71"/>
      <c r="D559" s="71"/>
      <c r="E559" s="71"/>
      <c r="F559" s="71"/>
      <c r="G559" s="71"/>
      <c r="H559" s="72"/>
      <c r="I559" s="71"/>
      <c r="J559" s="71"/>
      <c r="K559" s="71"/>
      <c r="L559" s="71"/>
      <c r="M559" s="71"/>
      <c r="N559" s="71"/>
      <c r="O559" s="71"/>
      <c r="P559" s="71"/>
      <c r="Q559" s="71"/>
    </row>
    <row r="560" spans="1:17" ht="15.75" customHeight="1">
      <c r="A560" s="70"/>
      <c r="B560" s="72"/>
      <c r="C560" s="71"/>
      <c r="D560" s="71"/>
      <c r="E560" s="71"/>
      <c r="F560" s="71"/>
      <c r="G560" s="71"/>
      <c r="H560" s="72"/>
      <c r="I560" s="71"/>
      <c r="J560" s="71"/>
      <c r="K560" s="71"/>
      <c r="L560" s="71"/>
      <c r="M560" s="71"/>
      <c r="N560" s="71"/>
      <c r="O560" s="71"/>
      <c r="P560" s="71"/>
      <c r="Q560" s="71"/>
    </row>
    <row r="561" spans="1:17" ht="15.75" customHeight="1">
      <c r="A561" s="70"/>
      <c r="B561" s="72"/>
      <c r="C561" s="71"/>
      <c r="D561" s="71"/>
      <c r="E561" s="71"/>
      <c r="F561" s="71"/>
      <c r="G561" s="71"/>
      <c r="H561" s="72"/>
      <c r="I561" s="71"/>
      <c r="J561" s="71"/>
      <c r="K561" s="71"/>
      <c r="L561" s="71"/>
      <c r="M561" s="71"/>
      <c r="N561" s="71"/>
      <c r="O561" s="71"/>
      <c r="P561" s="71"/>
      <c r="Q561" s="71"/>
    </row>
    <row r="562" spans="1:17" ht="15.75" customHeight="1">
      <c r="A562" s="70"/>
      <c r="B562" s="72"/>
      <c r="C562" s="71"/>
      <c r="D562" s="71"/>
      <c r="E562" s="71"/>
      <c r="F562" s="71"/>
      <c r="G562" s="71"/>
      <c r="H562" s="72"/>
      <c r="I562" s="71"/>
      <c r="J562" s="71"/>
      <c r="K562" s="71"/>
      <c r="L562" s="71"/>
      <c r="M562" s="71"/>
      <c r="N562" s="71"/>
      <c r="O562" s="71"/>
      <c r="P562" s="71"/>
      <c r="Q562" s="71"/>
    </row>
    <row r="563" spans="1:17" ht="15.75" customHeight="1">
      <c r="A563" s="70"/>
      <c r="B563" s="72"/>
      <c r="C563" s="71"/>
      <c r="D563" s="71"/>
      <c r="E563" s="71"/>
      <c r="F563" s="71"/>
      <c r="G563" s="71"/>
      <c r="H563" s="72"/>
      <c r="I563" s="71"/>
      <c r="J563" s="71"/>
      <c r="K563" s="71"/>
      <c r="L563" s="71"/>
      <c r="M563" s="71"/>
      <c r="N563" s="71"/>
      <c r="O563" s="71"/>
      <c r="P563" s="71"/>
      <c r="Q563" s="71"/>
    </row>
    <row r="564" spans="1:17" ht="15.75" customHeight="1">
      <c r="A564" s="70"/>
      <c r="B564" s="72"/>
      <c r="C564" s="71"/>
      <c r="D564" s="71"/>
      <c r="E564" s="71"/>
      <c r="F564" s="71"/>
      <c r="G564" s="71"/>
      <c r="H564" s="72"/>
      <c r="I564" s="71"/>
      <c r="J564" s="71"/>
      <c r="K564" s="71"/>
      <c r="L564" s="71"/>
      <c r="M564" s="71"/>
      <c r="N564" s="71"/>
      <c r="O564" s="71"/>
      <c r="P564" s="71"/>
      <c r="Q564" s="71"/>
    </row>
    <row r="565" spans="1:17" ht="15.75" customHeight="1">
      <c r="A565" s="70"/>
      <c r="B565" s="72"/>
      <c r="C565" s="71"/>
      <c r="D565" s="71"/>
      <c r="E565" s="71"/>
      <c r="F565" s="71"/>
      <c r="G565" s="71"/>
      <c r="H565" s="72"/>
      <c r="I565" s="71"/>
      <c r="J565" s="71"/>
      <c r="K565" s="71"/>
      <c r="L565" s="71"/>
      <c r="M565" s="71"/>
      <c r="N565" s="71"/>
      <c r="O565" s="71"/>
      <c r="P565" s="71"/>
      <c r="Q565" s="71"/>
    </row>
    <row r="566" spans="1:17" ht="15.75" customHeight="1">
      <c r="A566" s="70"/>
      <c r="B566" s="72"/>
      <c r="C566" s="71"/>
      <c r="D566" s="71"/>
      <c r="E566" s="71"/>
      <c r="F566" s="71"/>
      <c r="G566" s="71"/>
      <c r="H566" s="72"/>
      <c r="I566" s="71"/>
      <c r="J566" s="71"/>
      <c r="K566" s="71"/>
      <c r="L566" s="71"/>
      <c r="M566" s="71"/>
      <c r="N566" s="71"/>
      <c r="O566" s="71"/>
      <c r="P566" s="71"/>
      <c r="Q566" s="71"/>
    </row>
    <row r="567" spans="1:17" ht="15.75" customHeight="1">
      <c r="A567" s="70"/>
      <c r="B567" s="72"/>
      <c r="C567" s="71"/>
      <c r="D567" s="71"/>
      <c r="E567" s="71"/>
      <c r="F567" s="71"/>
      <c r="G567" s="71"/>
      <c r="H567" s="72"/>
      <c r="I567" s="71"/>
      <c r="J567" s="71"/>
      <c r="K567" s="71"/>
      <c r="L567" s="71"/>
      <c r="M567" s="71"/>
      <c r="N567" s="71"/>
      <c r="O567" s="71"/>
      <c r="P567" s="71"/>
      <c r="Q567" s="71"/>
    </row>
    <row r="568" spans="1:17" ht="15.75" customHeight="1">
      <c r="A568" s="70"/>
      <c r="B568" s="72"/>
      <c r="C568" s="71"/>
      <c r="D568" s="71"/>
      <c r="E568" s="71"/>
      <c r="F568" s="71"/>
      <c r="G568" s="71"/>
      <c r="H568" s="72"/>
      <c r="I568" s="71"/>
      <c r="J568" s="71"/>
      <c r="K568" s="71"/>
      <c r="L568" s="71"/>
      <c r="M568" s="71"/>
      <c r="N568" s="71"/>
      <c r="O568" s="71"/>
      <c r="P568" s="71"/>
      <c r="Q568" s="71"/>
    </row>
    <row r="569" spans="1:17" ht="15.75" customHeight="1">
      <c r="A569" s="70"/>
      <c r="B569" s="72"/>
      <c r="C569" s="71"/>
      <c r="D569" s="71"/>
      <c r="E569" s="71"/>
      <c r="F569" s="71"/>
      <c r="G569" s="71"/>
      <c r="H569" s="72"/>
      <c r="I569" s="71"/>
      <c r="J569" s="71"/>
      <c r="K569" s="71"/>
      <c r="L569" s="71"/>
      <c r="M569" s="71"/>
      <c r="N569" s="71"/>
      <c r="O569" s="71"/>
      <c r="P569" s="71"/>
      <c r="Q569" s="71"/>
    </row>
    <row r="570" spans="1:17" ht="15.75" customHeight="1">
      <c r="A570" s="70"/>
      <c r="B570" s="72"/>
      <c r="C570" s="71"/>
      <c r="D570" s="71"/>
      <c r="E570" s="71"/>
      <c r="F570" s="71"/>
      <c r="G570" s="71"/>
      <c r="H570" s="72"/>
      <c r="I570" s="71"/>
      <c r="J570" s="71"/>
      <c r="K570" s="71"/>
      <c r="L570" s="71"/>
      <c r="M570" s="71"/>
      <c r="N570" s="71"/>
      <c r="O570" s="71"/>
      <c r="P570" s="71"/>
      <c r="Q570" s="71"/>
    </row>
    <row r="571" spans="1:17" ht="15.75" customHeight="1">
      <c r="A571" s="70"/>
      <c r="B571" s="72"/>
      <c r="C571" s="71"/>
      <c r="D571" s="71"/>
      <c r="E571" s="71"/>
      <c r="F571" s="71"/>
      <c r="G571" s="71"/>
      <c r="H571" s="72"/>
      <c r="I571" s="71"/>
      <c r="J571" s="71"/>
      <c r="K571" s="71"/>
      <c r="L571" s="71"/>
      <c r="M571" s="71"/>
      <c r="N571" s="71"/>
      <c r="O571" s="71"/>
      <c r="P571" s="71"/>
      <c r="Q571" s="71"/>
    </row>
    <row r="572" spans="1:17" ht="15.75" customHeight="1">
      <c r="A572" s="70"/>
      <c r="B572" s="72"/>
      <c r="C572" s="71"/>
      <c r="D572" s="71"/>
      <c r="E572" s="71"/>
      <c r="F572" s="71"/>
      <c r="G572" s="71"/>
      <c r="H572" s="72"/>
      <c r="I572" s="71"/>
      <c r="J572" s="71"/>
      <c r="K572" s="71"/>
      <c r="L572" s="71"/>
      <c r="M572" s="71"/>
      <c r="N572" s="71"/>
      <c r="O572" s="71"/>
      <c r="P572" s="71"/>
      <c r="Q572" s="71"/>
    </row>
    <row r="573" spans="1:17" ht="15.75" customHeight="1">
      <c r="A573" s="70"/>
      <c r="B573" s="72"/>
      <c r="C573" s="71"/>
      <c r="D573" s="71"/>
      <c r="E573" s="71"/>
      <c r="F573" s="71"/>
      <c r="G573" s="71"/>
      <c r="H573" s="72"/>
      <c r="I573" s="71"/>
      <c r="J573" s="71"/>
      <c r="K573" s="71"/>
      <c r="L573" s="71"/>
      <c r="M573" s="71"/>
      <c r="N573" s="71"/>
      <c r="O573" s="71"/>
      <c r="P573" s="71"/>
      <c r="Q573" s="71"/>
    </row>
    <row r="574" spans="1:17" ht="15.75" customHeight="1">
      <c r="A574" s="70"/>
      <c r="B574" s="72"/>
      <c r="C574" s="71"/>
      <c r="D574" s="71"/>
      <c r="E574" s="71"/>
      <c r="F574" s="71"/>
      <c r="G574" s="71"/>
      <c r="H574" s="72"/>
      <c r="I574" s="71"/>
      <c r="J574" s="71"/>
      <c r="K574" s="71"/>
      <c r="L574" s="71"/>
      <c r="M574" s="71"/>
      <c r="N574" s="71"/>
      <c r="O574" s="71"/>
      <c r="P574" s="71"/>
      <c r="Q574" s="71"/>
    </row>
    <row r="575" spans="1:17" ht="15.75" customHeight="1">
      <c r="A575" s="70"/>
      <c r="B575" s="72"/>
      <c r="C575" s="71"/>
      <c r="D575" s="71"/>
      <c r="E575" s="71"/>
      <c r="F575" s="71"/>
      <c r="G575" s="71"/>
      <c r="H575" s="72"/>
      <c r="I575" s="71"/>
      <c r="J575" s="71"/>
      <c r="K575" s="71"/>
      <c r="L575" s="71"/>
      <c r="M575" s="71"/>
      <c r="N575" s="71"/>
      <c r="O575" s="71"/>
      <c r="P575" s="71"/>
      <c r="Q575" s="71"/>
    </row>
    <row r="576" spans="1:17" ht="15.75" customHeight="1">
      <c r="A576" s="70"/>
      <c r="B576" s="72"/>
      <c r="C576" s="71"/>
      <c r="D576" s="71"/>
      <c r="E576" s="71"/>
      <c r="F576" s="71"/>
      <c r="G576" s="71"/>
      <c r="H576" s="72"/>
      <c r="I576" s="71"/>
      <c r="J576" s="71"/>
      <c r="K576" s="71"/>
      <c r="L576" s="71"/>
      <c r="M576" s="71"/>
      <c r="N576" s="71"/>
      <c r="O576" s="71"/>
      <c r="P576" s="71"/>
      <c r="Q576" s="71"/>
    </row>
    <row r="577" spans="1:17" ht="15.75" customHeight="1">
      <c r="A577" s="70"/>
      <c r="B577" s="72"/>
      <c r="C577" s="71"/>
      <c r="D577" s="71"/>
      <c r="E577" s="71"/>
      <c r="F577" s="71"/>
      <c r="G577" s="71"/>
      <c r="H577" s="72"/>
      <c r="I577" s="71"/>
      <c r="J577" s="71"/>
      <c r="K577" s="71"/>
      <c r="L577" s="71"/>
      <c r="M577" s="71"/>
      <c r="N577" s="71"/>
      <c r="O577" s="71"/>
      <c r="P577" s="71"/>
      <c r="Q577" s="71"/>
    </row>
    <row r="578" spans="1:17" ht="15.75" customHeight="1">
      <c r="A578" s="70"/>
      <c r="B578" s="72"/>
      <c r="C578" s="71"/>
      <c r="D578" s="71"/>
      <c r="E578" s="71"/>
      <c r="F578" s="71"/>
      <c r="G578" s="71"/>
      <c r="H578" s="72"/>
      <c r="I578" s="71"/>
      <c r="J578" s="71"/>
      <c r="K578" s="71"/>
      <c r="L578" s="71"/>
      <c r="M578" s="71"/>
      <c r="N578" s="71"/>
      <c r="O578" s="71"/>
      <c r="P578" s="71"/>
      <c r="Q578" s="71"/>
    </row>
    <row r="579" spans="1:17" ht="15.75" customHeight="1">
      <c r="A579" s="70"/>
      <c r="B579" s="72"/>
      <c r="C579" s="71"/>
      <c r="D579" s="71"/>
      <c r="E579" s="71"/>
      <c r="F579" s="71"/>
      <c r="G579" s="71"/>
      <c r="H579" s="72"/>
      <c r="I579" s="71"/>
      <c r="J579" s="71"/>
      <c r="K579" s="71"/>
      <c r="L579" s="71"/>
      <c r="M579" s="71"/>
      <c r="N579" s="71"/>
      <c r="O579" s="71"/>
      <c r="P579" s="71"/>
      <c r="Q579" s="71"/>
    </row>
    <row r="580" spans="1:17" ht="15.75" customHeight="1">
      <c r="A580" s="70"/>
      <c r="B580" s="72"/>
      <c r="C580" s="71"/>
      <c r="D580" s="71"/>
      <c r="E580" s="71"/>
      <c r="F580" s="71"/>
      <c r="G580" s="71"/>
      <c r="H580" s="72"/>
      <c r="I580" s="71"/>
      <c r="J580" s="71"/>
      <c r="K580" s="71"/>
      <c r="L580" s="71"/>
      <c r="M580" s="71"/>
      <c r="N580" s="71"/>
      <c r="O580" s="71"/>
      <c r="P580" s="71"/>
      <c r="Q580" s="71"/>
    </row>
    <row r="581" spans="1:17" ht="15.75" customHeight="1">
      <c r="A581" s="70"/>
      <c r="B581" s="72"/>
      <c r="C581" s="71"/>
      <c r="D581" s="71"/>
      <c r="E581" s="71"/>
      <c r="F581" s="71"/>
      <c r="G581" s="71"/>
      <c r="H581" s="72"/>
      <c r="I581" s="71"/>
      <c r="J581" s="71"/>
      <c r="K581" s="71"/>
      <c r="L581" s="71"/>
      <c r="M581" s="71"/>
      <c r="N581" s="71"/>
      <c r="O581" s="71"/>
      <c r="P581" s="71"/>
      <c r="Q581" s="71"/>
    </row>
    <row r="582" spans="1:17" ht="15.75" customHeight="1">
      <c r="A582" s="70"/>
      <c r="B582" s="72"/>
      <c r="C582" s="71"/>
      <c r="D582" s="71"/>
      <c r="E582" s="71"/>
      <c r="F582" s="71"/>
      <c r="G582" s="71"/>
      <c r="H582" s="72"/>
      <c r="I582" s="71"/>
      <c r="J582" s="71"/>
      <c r="K582" s="71"/>
      <c r="L582" s="71"/>
      <c r="M582" s="71"/>
      <c r="N582" s="71"/>
      <c r="O582" s="71"/>
      <c r="P582" s="71"/>
      <c r="Q582" s="71"/>
    </row>
    <row r="583" spans="1:17" ht="15.75" customHeight="1">
      <c r="A583" s="70"/>
      <c r="B583" s="72"/>
      <c r="C583" s="71"/>
      <c r="D583" s="71"/>
      <c r="E583" s="71"/>
      <c r="F583" s="71"/>
      <c r="G583" s="71"/>
      <c r="H583" s="72"/>
      <c r="I583" s="71"/>
      <c r="J583" s="71"/>
      <c r="K583" s="71"/>
      <c r="L583" s="71"/>
      <c r="M583" s="71"/>
      <c r="N583" s="71"/>
      <c r="O583" s="71"/>
      <c r="P583" s="71"/>
      <c r="Q583" s="71"/>
    </row>
    <row r="584" spans="1:17" ht="15.75" customHeight="1">
      <c r="A584" s="70"/>
      <c r="B584" s="72"/>
      <c r="C584" s="71"/>
      <c r="D584" s="71"/>
      <c r="E584" s="71"/>
      <c r="F584" s="71"/>
      <c r="G584" s="71"/>
      <c r="H584" s="72"/>
      <c r="I584" s="71"/>
      <c r="J584" s="71"/>
      <c r="K584" s="71"/>
      <c r="L584" s="71"/>
      <c r="M584" s="71"/>
      <c r="N584" s="71"/>
      <c r="O584" s="71"/>
      <c r="P584" s="71"/>
      <c r="Q584" s="71"/>
    </row>
    <row r="585" spans="1:17" ht="15.75" customHeight="1">
      <c r="A585" s="70"/>
      <c r="B585" s="72"/>
      <c r="C585" s="71"/>
      <c r="D585" s="71"/>
      <c r="E585" s="71"/>
      <c r="F585" s="71"/>
      <c r="G585" s="71"/>
      <c r="H585" s="72"/>
      <c r="I585" s="71"/>
      <c r="J585" s="71"/>
      <c r="K585" s="71"/>
      <c r="L585" s="71"/>
      <c r="M585" s="71"/>
      <c r="N585" s="71"/>
      <c r="O585" s="71"/>
      <c r="P585" s="71"/>
      <c r="Q585" s="71"/>
    </row>
    <row r="586" spans="1:17" ht="15.75" customHeight="1">
      <c r="A586" s="70"/>
      <c r="B586" s="72"/>
      <c r="C586" s="71"/>
      <c r="D586" s="71"/>
      <c r="E586" s="71"/>
      <c r="F586" s="71"/>
      <c r="G586" s="71"/>
      <c r="H586" s="72"/>
      <c r="I586" s="71"/>
      <c r="J586" s="71"/>
      <c r="K586" s="71"/>
      <c r="L586" s="71"/>
      <c r="M586" s="71"/>
      <c r="N586" s="71"/>
      <c r="O586" s="71"/>
      <c r="P586" s="71"/>
      <c r="Q586" s="71"/>
    </row>
    <row r="587" spans="1:17" ht="15.75" customHeight="1">
      <c r="A587" s="70"/>
      <c r="B587" s="72"/>
      <c r="C587" s="71"/>
      <c r="D587" s="71"/>
      <c r="E587" s="71"/>
      <c r="F587" s="71"/>
      <c r="G587" s="71"/>
      <c r="H587" s="72"/>
      <c r="I587" s="71"/>
      <c r="J587" s="71"/>
      <c r="K587" s="71"/>
      <c r="L587" s="71"/>
      <c r="M587" s="71"/>
      <c r="N587" s="71"/>
      <c r="O587" s="71"/>
      <c r="P587" s="71"/>
      <c r="Q587" s="71"/>
    </row>
    <row r="588" spans="1:17" ht="15.75" customHeight="1">
      <c r="A588" s="70"/>
      <c r="B588" s="72"/>
      <c r="C588" s="71"/>
      <c r="D588" s="71"/>
      <c r="E588" s="71"/>
      <c r="F588" s="71"/>
      <c r="G588" s="71"/>
      <c r="H588" s="72"/>
      <c r="I588" s="71"/>
      <c r="J588" s="71"/>
      <c r="K588" s="71"/>
      <c r="L588" s="71"/>
      <c r="M588" s="71"/>
      <c r="N588" s="71"/>
      <c r="O588" s="71"/>
      <c r="P588" s="71"/>
      <c r="Q588" s="71"/>
    </row>
    <row r="589" spans="1:17" ht="15.75" customHeight="1">
      <c r="A589" s="70"/>
      <c r="B589" s="72"/>
      <c r="C589" s="71"/>
      <c r="D589" s="71"/>
      <c r="E589" s="71"/>
      <c r="F589" s="71"/>
      <c r="G589" s="71"/>
      <c r="H589" s="72"/>
      <c r="I589" s="71"/>
      <c r="J589" s="71"/>
      <c r="K589" s="71"/>
      <c r="L589" s="71"/>
      <c r="M589" s="71"/>
      <c r="N589" s="71"/>
      <c r="O589" s="71"/>
      <c r="P589" s="71"/>
      <c r="Q589" s="71"/>
    </row>
    <row r="590" spans="1:17" ht="15.75" customHeight="1">
      <c r="A590" s="70"/>
      <c r="B590" s="72"/>
      <c r="C590" s="71"/>
      <c r="D590" s="71"/>
      <c r="E590" s="71"/>
      <c r="F590" s="71"/>
      <c r="G590" s="71"/>
      <c r="H590" s="72"/>
      <c r="I590" s="71"/>
      <c r="J590" s="71"/>
      <c r="K590" s="71"/>
      <c r="L590" s="71"/>
      <c r="M590" s="71"/>
      <c r="N590" s="71"/>
      <c r="O590" s="71"/>
      <c r="P590" s="71"/>
      <c r="Q590" s="71"/>
    </row>
    <row r="591" spans="1:17" ht="15.75" customHeight="1">
      <c r="A591" s="70"/>
      <c r="B591" s="72"/>
      <c r="C591" s="71"/>
      <c r="D591" s="71"/>
      <c r="E591" s="71"/>
      <c r="F591" s="71"/>
      <c r="G591" s="71"/>
      <c r="H591" s="72"/>
      <c r="I591" s="71"/>
      <c r="J591" s="71"/>
      <c r="K591" s="71"/>
      <c r="L591" s="71"/>
      <c r="M591" s="71"/>
      <c r="N591" s="71"/>
      <c r="O591" s="71"/>
      <c r="P591" s="71"/>
      <c r="Q591" s="71"/>
    </row>
    <row r="592" spans="1:17" ht="15.75" customHeight="1">
      <c r="A592" s="70"/>
      <c r="B592" s="72"/>
      <c r="C592" s="71"/>
      <c r="D592" s="71"/>
      <c r="E592" s="71"/>
      <c r="F592" s="71"/>
      <c r="G592" s="71"/>
      <c r="H592" s="72"/>
      <c r="I592" s="71"/>
      <c r="J592" s="71"/>
      <c r="K592" s="71"/>
      <c r="L592" s="71"/>
      <c r="M592" s="71"/>
      <c r="N592" s="71"/>
      <c r="O592" s="71"/>
      <c r="P592" s="71"/>
      <c r="Q592" s="71"/>
    </row>
    <row r="593" spans="1:17" ht="15.75" customHeight="1">
      <c r="A593" s="70"/>
      <c r="B593" s="72"/>
      <c r="C593" s="71"/>
      <c r="D593" s="71"/>
      <c r="E593" s="71"/>
      <c r="F593" s="71"/>
      <c r="G593" s="71"/>
      <c r="H593" s="72"/>
      <c r="I593" s="71"/>
      <c r="J593" s="71"/>
      <c r="K593" s="71"/>
      <c r="L593" s="71"/>
      <c r="M593" s="71"/>
      <c r="N593" s="71"/>
      <c r="O593" s="71"/>
      <c r="P593" s="71"/>
      <c r="Q593" s="71"/>
    </row>
    <row r="594" spans="1:17" ht="15.75" customHeight="1">
      <c r="A594" s="70"/>
      <c r="B594" s="72"/>
      <c r="C594" s="71"/>
      <c r="D594" s="71"/>
      <c r="E594" s="71"/>
      <c r="F594" s="71"/>
      <c r="G594" s="71"/>
      <c r="H594" s="72"/>
      <c r="I594" s="71"/>
      <c r="J594" s="71"/>
      <c r="K594" s="71"/>
      <c r="L594" s="71"/>
      <c r="M594" s="71"/>
      <c r="N594" s="71"/>
      <c r="O594" s="71"/>
      <c r="P594" s="71"/>
      <c r="Q594" s="71"/>
    </row>
    <row r="595" spans="1:17" ht="15.75" customHeight="1">
      <c r="A595" s="70"/>
      <c r="B595" s="72"/>
      <c r="C595" s="71"/>
      <c r="D595" s="71"/>
      <c r="E595" s="71"/>
      <c r="F595" s="71"/>
      <c r="G595" s="71"/>
      <c r="H595" s="72"/>
      <c r="I595" s="71"/>
      <c r="J595" s="71"/>
      <c r="K595" s="71"/>
      <c r="L595" s="71"/>
      <c r="M595" s="71"/>
      <c r="N595" s="71"/>
      <c r="O595" s="71"/>
      <c r="P595" s="71"/>
      <c r="Q595" s="71"/>
    </row>
    <row r="596" spans="1:17" ht="15.75" customHeight="1">
      <c r="A596" s="70"/>
      <c r="B596" s="72"/>
      <c r="C596" s="71"/>
      <c r="D596" s="71"/>
      <c r="E596" s="71"/>
      <c r="F596" s="71"/>
      <c r="G596" s="71"/>
      <c r="H596" s="72"/>
      <c r="I596" s="71"/>
      <c r="J596" s="71"/>
      <c r="K596" s="71"/>
      <c r="L596" s="71"/>
      <c r="M596" s="71"/>
      <c r="N596" s="71"/>
      <c r="O596" s="71"/>
      <c r="P596" s="71"/>
      <c r="Q596" s="71"/>
    </row>
    <row r="597" spans="1:17" ht="15.75" customHeight="1">
      <c r="A597" s="70"/>
      <c r="B597" s="72"/>
      <c r="C597" s="71"/>
      <c r="D597" s="71"/>
      <c r="E597" s="71"/>
      <c r="F597" s="71"/>
      <c r="G597" s="71"/>
      <c r="H597" s="72"/>
      <c r="I597" s="71"/>
      <c r="J597" s="71"/>
      <c r="K597" s="71"/>
      <c r="L597" s="71"/>
      <c r="M597" s="71"/>
      <c r="N597" s="71"/>
      <c r="O597" s="71"/>
      <c r="P597" s="71"/>
      <c r="Q597" s="71"/>
    </row>
    <row r="598" spans="1:17" ht="15.75" customHeight="1">
      <c r="A598" s="70"/>
      <c r="B598" s="72"/>
      <c r="C598" s="71"/>
      <c r="D598" s="71"/>
      <c r="E598" s="71"/>
      <c r="F598" s="71"/>
      <c r="G598" s="71"/>
      <c r="H598" s="72"/>
      <c r="I598" s="71"/>
      <c r="J598" s="71"/>
      <c r="K598" s="71"/>
      <c r="L598" s="71"/>
      <c r="M598" s="71"/>
      <c r="N598" s="71"/>
      <c r="O598" s="71"/>
      <c r="P598" s="71"/>
      <c r="Q598" s="71"/>
    </row>
    <row r="599" spans="1:17" ht="15.75" customHeight="1">
      <c r="A599" s="70"/>
      <c r="B599" s="72"/>
      <c r="C599" s="71"/>
      <c r="D599" s="71"/>
      <c r="E599" s="71"/>
      <c r="F599" s="71"/>
      <c r="G599" s="71"/>
      <c r="H599" s="72"/>
      <c r="I599" s="71"/>
      <c r="J599" s="71"/>
      <c r="K599" s="71"/>
      <c r="L599" s="71"/>
      <c r="M599" s="71"/>
      <c r="N599" s="71"/>
      <c r="O599" s="71"/>
      <c r="P599" s="71"/>
      <c r="Q599" s="71"/>
    </row>
    <row r="600" spans="1:17" ht="15.75" customHeight="1">
      <c r="A600" s="70"/>
      <c r="B600" s="72"/>
      <c r="C600" s="71"/>
      <c r="D600" s="71"/>
      <c r="E600" s="71"/>
      <c r="F600" s="71"/>
      <c r="G600" s="71"/>
      <c r="H600" s="72"/>
      <c r="I600" s="71"/>
      <c r="J600" s="71"/>
      <c r="K600" s="71"/>
      <c r="L600" s="71"/>
      <c r="M600" s="71"/>
      <c r="N600" s="71"/>
      <c r="O600" s="71"/>
      <c r="P600" s="71"/>
      <c r="Q600" s="71"/>
    </row>
    <row r="601" spans="1:17" ht="15.75" customHeight="1">
      <c r="A601" s="70"/>
      <c r="B601" s="72"/>
      <c r="C601" s="71"/>
      <c r="D601" s="71"/>
      <c r="E601" s="71"/>
      <c r="F601" s="71"/>
      <c r="G601" s="71"/>
      <c r="H601" s="72"/>
      <c r="I601" s="71"/>
      <c r="J601" s="71"/>
      <c r="K601" s="71"/>
      <c r="L601" s="71"/>
      <c r="M601" s="71"/>
      <c r="N601" s="71"/>
      <c r="O601" s="71"/>
      <c r="P601" s="71"/>
      <c r="Q601" s="71"/>
    </row>
    <row r="602" spans="1:17" ht="15.75" customHeight="1">
      <c r="A602" s="70"/>
      <c r="B602" s="72"/>
      <c r="C602" s="71"/>
      <c r="D602" s="71"/>
      <c r="E602" s="71"/>
      <c r="F602" s="71"/>
      <c r="G602" s="71"/>
      <c r="H602" s="72"/>
      <c r="I602" s="71"/>
      <c r="J602" s="71"/>
      <c r="K602" s="71"/>
      <c r="L602" s="71"/>
      <c r="M602" s="71"/>
      <c r="N602" s="71"/>
      <c r="O602" s="71"/>
      <c r="P602" s="71"/>
      <c r="Q602" s="71"/>
    </row>
    <row r="603" spans="1:17" ht="15.75" customHeight="1">
      <c r="A603" s="70"/>
      <c r="B603" s="72"/>
      <c r="C603" s="71"/>
      <c r="D603" s="71"/>
      <c r="E603" s="71"/>
      <c r="F603" s="71"/>
      <c r="G603" s="71"/>
      <c r="H603" s="72"/>
      <c r="I603" s="71"/>
      <c r="J603" s="71"/>
      <c r="K603" s="71"/>
      <c r="L603" s="71"/>
      <c r="M603" s="71"/>
      <c r="N603" s="71"/>
      <c r="O603" s="71"/>
      <c r="P603" s="71"/>
      <c r="Q603" s="71"/>
    </row>
    <row r="604" spans="1:17" ht="15.75" customHeight="1">
      <c r="A604" s="70"/>
      <c r="B604" s="72"/>
      <c r="C604" s="71"/>
      <c r="D604" s="71"/>
      <c r="E604" s="71"/>
      <c r="F604" s="71"/>
      <c r="G604" s="71"/>
      <c r="H604" s="72"/>
      <c r="I604" s="71"/>
      <c r="J604" s="71"/>
      <c r="K604" s="71"/>
      <c r="L604" s="71"/>
      <c r="M604" s="71"/>
      <c r="N604" s="71"/>
      <c r="O604" s="71"/>
      <c r="P604" s="71"/>
      <c r="Q604" s="71"/>
    </row>
    <row r="605" spans="1:17" ht="15.75" customHeight="1">
      <c r="A605" s="70"/>
      <c r="B605" s="72"/>
      <c r="C605" s="71"/>
      <c r="D605" s="71"/>
      <c r="E605" s="71"/>
      <c r="F605" s="71"/>
      <c r="G605" s="71"/>
      <c r="H605" s="72"/>
      <c r="I605" s="71"/>
      <c r="J605" s="71"/>
      <c r="K605" s="71"/>
      <c r="L605" s="71"/>
      <c r="M605" s="71"/>
      <c r="N605" s="71"/>
      <c r="O605" s="71"/>
      <c r="P605" s="71"/>
      <c r="Q605" s="71"/>
    </row>
    <row r="606" spans="1:17" ht="15.75" customHeight="1">
      <c r="A606" s="70"/>
      <c r="B606" s="72"/>
      <c r="C606" s="71"/>
      <c r="D606" s="71"/>
      <c r="E606" s="71"/>
      <c r="F606" s="71"/>
      <c r="G606" s="71"/>
      <c r="H606" s="72"/>
      <c r="I606" s="71"/>
      <c r="J606" s="71"/>
      <c r="K606" s="71"/>
      <c r="L606" s="71"/>
      <c r="M606" s="71"/>
      <c r="N606" s="71"/>
      <c r="O606" s="71"/>
      <c r="P606" s="71"/>
      <c r="Q606" s="71"/>
    </row>
    <row r="607" spans="1:17" ht="15.75" customHeight="1">
      <c r="A607" s="70"/>
      <c r="B607" s="72"/>
      <c r="C607" s="71"/>
      <c r="D607" s="71"/>
      <c r="E607" s="71"/>
      <c r="F607" s="71"/>
      <c r="G607" s="71"/>
      <c r="H607" s="72"/>
      <c r="I607" s="71"/>
      <c r="J607" s="71"/>
      <c r="K607" s="71"/>
      <c r="L607" s="71"/>
      <c r="M607" s="71"/>
      <c r="N607" s="71"/>
      <c r="O607" s="71"/>
      <c r="P607" s="71"/>
      <c r="Q607" s="71"/>
    </row>
    <row r="608" spans="1:17" ht="15.75" customHeight="1">
      <c r="A608" s="70"/>
      <c r="B608" s="72"/>
      <c r="C608" s="71"/>
      <c r="D608" s="71"/>
      <c r="E608" s="71"/>
      <c r="F608" s="71"/>
      <c r="G608" s="71"/>
      <c r="H608" s="72"/>
      <c r="I608" s="71"/>
      <c r="J608" s="71"/>
      <c r="K608" s="71"/>
      <c r="L608" s="71"/>
      <c r="M608" s="71"/>
      <c r="N608" s="71"/>
      <c r="O608" s="71"/>
      <c r="P608" s="71"/>
      <c r="Q608" s="71"/>
    </row>
    <row r="609" spans="1:17" ht="15.75" customHeight="1">
      <c r="A609" s="70"/>
      <c r="B609" s="72"/>
      <c r="C609" s="71"/>
      <c r="D609" s="71"/>
      <c r="E609" s="71"/>
      <c r="F609" s="71"/>
      <c r="G609" s="71"/>
      <c r="H609" s="72"/>
      <c r="I609" s="71"/>
      <c r="J609" s="71"/>
      <c r="K609" s="71"/>
      <c r="L609" s="71"/>
      <c r="M609" s="71"/>
      <c r="N609" s="71"/>
      <c r="O609" s="71"/>
      <c r="P609" s="71"/>
      <c r="Q609" s="71"/>
    </row>
    <row r="610" spans="1:17" ht="15.75" customHeight="1">
      <c r="A610" s="70"/>
      <c r="B610" s="72"/>
      <c r="C610" s="71"/>
      <c r="D610" s="71"/>
      <c r="E610" s="71"/>
      <c r="F610" s="71"/>
      <c r="G610" s="71"/>
      <c r="H610" s="72"/>
      <c r="I610" s="71"/>
      <c r="J610" s="71"/>
      <c r="K610" s="71"/>
      <c r="L610" s="71"/>
      <c r="M610" s="71"/>
      <c r="N610" s="71"/>
      <c r="O610" s="71"/>
      <c r="P610" s="71"/>
      <c r="Q610" s="71"/>
    </row>
    <row r="611" spans="1:17" ht="15.75" customHeight="1">
      <c r="A611" s="70"/>
      <c r="B611" s="72"/>
      <c r="C611" s="71"/>
      <c r="D611" s="71"/>
      <c r="E611" s="71"/>
      <c r="F611" s="71"/>
      <c r="G611" s="71"/>
      <c r="H611" s="72"/>
      <c r="I611" s="71"/>
      <c r="J611" s="71"/>
      <c r="K611" s="71"/>
      <c r="L611" s="71"/>
      <c r="M611" s="71"/>
      <c r="N611" s="71"/>
      <c r="O611" s="71"/>
      <c r="P611" s="71"/>
      <c r="Q611" s="71"/>
    </row>
    <row r="612" spans="1:17" ht="15.75" customHeight="1">
      <c r="A612" s="70"/>
      <c r="B612" s="72"/>
      <c r="C612" s="71"/>
      <c r="D612" s="71"/>
      <c r="E612" s="71"/>
      <c r="F612" s="71"/>
      <c r="G612" s="71"/>
      <c r="H612" s="72"/>
      <c r="I612" s="71"/>
      <c r="J612" s="71"/>
      <c r="K612" s="71"/>
      <c r="L612" s="71"/>
      <c r="M612" s="71"/>
      <c r="N612" s="71"/>
      <c r="O612" s="71"/>
      <c r="P612" s="71"/>
      <c r="Q612" s="71"/>
    </row>
    <row r="613" spans="1:17" ht="15.75" customHeight="1">
      <c r="A613" s="70"/>
      <c r="B613" s="72"/>
      <c r="C613" s="71"/>
      <c r="D613" s="71"/>
      <c r="E613" s="71"/>
      <c r="F613" s="71"/>
      <c r="G613" s="71"/>
      <c r="H613" s="72"/>
      <c r="I613" s="71"/>
      <c r="J613" s="71"/>
      <c r="K613" s="71"/>
      <c r="L613" s="71"/>
      <c r="M613" s="71"/>
      <c r="N613" s="71"/>
      <c r="O613" s="71"/>
      <c r="P613" s="71"/>
      <c r="Q613" s="71"/>
    </row>
    <row r="614" spans="1:17" ht="15.75" customHeight="1">
      <c r="A614" s="70"/>
      <c r="B614" s="72"/>
      <c r="C614" s="71"/>
      <c r="D614" s="71"/>
      <c r="E614" s="71"/>
      <c r="F614" s="71"/>
      <c r="G614" s="71"/>
      <c r="H614" s="72"/>
      <c r="I614" s="71"/>
      <c r="J614" s="71"/>
      <c r="K614" s="71"/>
      <c r="L614" s="71"/>
      <c r="M614" s="71"/>
      <c r="N614" s="71"/>
      <c r="O614" s="71"/>
      <c r="P614" s="71"/>
      <c r="Q614" s="71"/>
    </row>
    <row r="615" spans="1:17" ht="15.75" customHeight="1">
      <c r="A615" s="70"/>
      <c r="B615" s="72"/>
      <c r="C615" s="71"/>
      <c r="D615" s="71"/>
      <c r="E615" s="71"/>
      <c r="F615" s="71"/>
      <c r="G615" s="71"/>
      <c r="H615" s="72"/>
      <c r="I615" s="71"/>
      <c r="J615" s="71"/>
      <c r="K615" s="71"/>
      <c r="L615" s="71"/>
      <c r="M615" s="71"/>
      <c r="N615" s="71"/>
      <c r="O615" s="71"/>
      <c r="P615" s="71"/>
      <c r="Q615" s="71"/>
    </row>
    <row r="616" spans="1:17" ht="15.75" customHeight="1">
      <c r="A616" s="70"/>
      <c r="B616" s="72"/>
      <c r="C616" s="71"/>
      <c r="D616" s="71"/>
      <c r="E616" s="71"/>
      <c r="F616" s="71"/>
      <c r="G616" s="71"/>
      <c r="H616" s="72"/>
      <c r="I616" s="71"/>
      <c r="J616" s="71"/>
      <c r="K616" s="71"/>
      <c r="L616" s="71"/>
      <c r="M616" s="71"/>
      <c r="N616" s="71"/>
      <c r="O616" s="71"/>
      <c r="P616" s="71"/>
      <c r="Q616" s="71"/>
    </row>
    <row r="617" spans="1:17" ht="15.75" customHeight="1">
      <c r="A617" s="70"/>
      <c r="B617" s="72"/>
      <c r="C617" s="71"/>
      <c r="D617" s="71"/>
      <c r="E617" s="71"/>
      <c r="F617" s="71"/>
      <c r="G617" s="71"/>
      <c r="H617" s="72"/>
      <c r="I617" s="71"/>
      <c r="J617" s="71"/>
      <c r="K617" s="71"/>
      <c r="L617" s="71"/>
      <c r="M617" s="71"/>
      <c r="N617" s="71"/>
      <c r="O617" s="71"/>
      <c r="P617" s="71"/>
      <c r="Q617" s="71"/>
    </row>
    <row r="618" spans="1:17" ht="15.75" customHeight="1">
      <c r="A618" s="70"/>
      <c r="B618" s="72"/>
      <c r="C618" s="71"/>
      <c r="D618" s="71"/>
      <c r="E618" s="71"/>
      <c r="F618" s="71"/>
      <c r="G618" s="71"/>
      <c r="H618" s="72"/>
      <c r="I618" s="71"/>
      <c r="J618" s="71"/>
      <c r="K618" s="71"/>
      <c r="L618" s="71"/>
      <c r="M618" s="71"/>
      <c r="N618" s="71"/>
      <c r="O618" s="71"/>
      <c r="P618" s="71"/>
      <c r="Q618" s="71"/>
    </row>
    <row r="619" spans="1:17" ht="15.75" customHeight="1">
      <c r="A619" s="70"/>
      <c r="B619" s="72"/>
      <c r="C619" s="71"/>
      <c r="D619" s="71"/>
      <c r="E619" s="71"/>
      <c r="F619" s="71"/>
      <c r="G619" s="71"/>
      <c r="H619" s="72"/>
      <c r="I619" s="71"/>
      <c r="J619" s="71"/>
      <c r="K619" s="71"/>
      <c r="L619" s="71"/>
      <c r="M619" s="71"/>
      <c r="N619" s="71"/>
      <c r="O619" s="71"/>
      <c r="P619" s="71"/>
      <c r="Q619" s="71"/>
    </row>
    <row r="620" spans="1:17" ht="15.75" customHeight="1">
      <c r="A620" s="70"/>
      <c r="B620" s="72"/>
      <c r="C620" s="71"/>
      <c r="D620" s="71"/>
      <c r="E620" s="71"/>
      <c r="F620" s="71"/>
      <c r="G620" s="71"/>
      <c r="H620" s="72"/>
      <c r="I620" s="71"/>
      <c r="J620" s="71"/>
      <c r="K620" s="71"/>
      <c r="L620" s="71"/>
      <c r="M620" s="71"/>
      <c r="N620" s="71"/>
      <c r="O620" s="71"/>
      <c r="P620" s="71"/>
      <c r="Q620" s="71"/>
    </row>
    <row r="621" spans="1:17" ht="15.75" customHeight="1">
      <c r="A621" s="70"/>
      <c r="B621" s="72"/>
      <c r="C621" s="71"/>
      <c r="D621" s="71"/>
      <c r="E621" s="71"/>
      <c r="F621" s="71"/>
      <c r="G621" s="71"/>
      <c r="H621" s="72"/>
      <c r="I621" s="71"/>
      <c r="J621" s="71"/>
      <c r="K621" s="71"/>
      <c r="L621" s="71"/>
      <c r="M621" s="71"/>
      <c r="N621" s="71"/>
      <c r="O621" s="71"/>
      <c r="P621" s="71"/>
      <c r="Q621" s="71"/>
    </row>
    <row r="622" spans="1:17" ht="15.75" customHeight="1">
      <c r="A622" s="70"/>
      <c r="B622" s="72"/>
      <c r="C622" s="71"/>
      <c r="D622" s="71"/>
      <c r="E622" s="71"/>
      <c r="F622" s="71"/>
      <c r="G622" s="71"/>
      <c r="H622" s="72"/>
      <c r="I622" s="71"/>
      <c r="J622" s="71"/>
      <c r="K622" s="71"/>
      <c r="L622" s="71"/>
      <c r="M622" s="71"/>
      <c r="N622" s="71"/>
      <c r="O622" s="71"/>
      <c r="P622" s="71"/>
      <c r="Q622" s="71"/>
    </row>
    <row r="623" spans="1:17" ht="15.75" customHeight="1">
      <c r="A623" s="70"/>
      <c r="B623" s="72"/>
      <c r="C623" s="71"/>
      <c r="D623" s="71"/>
      <c r="E623" s="71"/>
      <c r="F623" s="71"/>
      <c r="G623" s="71"/>
      <c r="H623" s="72"/>
      <c r="I623" s="71"/>
      <c r="J623" s="71"/>
      <c r="K623" s="71"/>
      <c r="L623" s="71"/>
      <c r="M623" s="71"/>
      <c r="N623" s="71"/>
      <c r="O623" s="71"/>
      <c r="P623" s="71"/>
      <c r="Q623" s="71"/>
    </row>
    <row r="624" spans="1:17" ht="15.75" customHeight="1">
      <c r="A624" s="70"/>
      <c r="B624" s="72"/>
      <c r="C624" s="71"/>
      <c r="D624" s="71"/>
      <c r="E624" s="71"/>
      <c r="F624" s="71"/>
      <c r="G624" s="71"/>
      <c r="H624" s="72"/>
      <c r="I624" s="71"/>
      <c r="J624" s="71"/>
      <c r="K624" s="71"/>
      <c r="L624" s="71"/>
      <c r="M624" s="71"/>
      <c r="N624" s="71"/>
      <c r="O624" s="71"/>
      <c r="P624" s="71"/>
      <c r="Q624" s="71"/>
    </row>
    <row r="625" spans="1:17" ht="15.75" customHeight="1">
      <c r="A625" s="70"/>
      <c r="B625" s="72"/>
      <c r="C625" s="71"/>
      <c r="D625" s="71"/>
      <c r="E625" s="71"/>
      <c r="F625" s="71"/>
      <c r="G625" s="71"/>
      <c r="H625" s="72"/>
      <c r="I625" s="71"/>
      <c r="J625" s="71"/>
      <c r="K625" s="71"/>
      <c r="L625" s="71"/>
      <c r="M625" s="71"/>
      <c r="N625" s="71"/>
      <c r="O625" s="71"/>
      <c r="P625" s="71"/>
      <c r="Q625" s="71"/>
    </row>
    <row r="626" spans="1:17" ht="15.75" customHeight="1">
      <c r="A626" s="70"/>
      <c r="B626" s="72"/>
      <c r="C626" s="71"/>
      <c r="D626" s="71"/>
      <c r="E626" s="71"/>
      <c r="F626" s="71"/>
      <c r="G626" s="71"/>
      <c r="H626" s="72"/>
      <c r="I626" s="71"/>
      <c r="J626" s="71"/>
      <c r="K626" s="71"/>
      <c r="L626" s="71"/>
      <c r="M626" s="71"/>
      <c r="N626" s="71"/>
      <c r="O626" s="71"/>
      <c r="P626" s="71"/>
      <c r="Q626" s="71"/>
    </row>
    <row r="627" spans="1:17" ht="15.75" customHeight="1">
      <c r="A627" s="70"/>
      <c r="B627" s="72"/>
      <c r="C627" s="71"/>
      <c r="D627" s="71"/>
      <c r="E627" s="71"/>
      <c r="F627" s="71"/>
      <c r="G627" s="71"/>
      <c r="H627" s="72"/>
      <c r="I627" s="71"/>
      <c r="J627" s="71"/>
      <c r="K627" s="71"/>
      <c r="L627" s="71"/>
      <c r="M627" s="71"/>
      <c r="N627" s="71"/>
      <c r="O627" s="71"/>
      <c r="P627" s="71"/>
      <c r="Q627" s="71"/>
    </row>
    <row r="628" spans="1:17" ht="15.75" customHeight="1">
      <c r="A628" s="70"/>
      <c r="B628" s="72"/>
      <c r="C628" s="71"/>
      <c r="D628" s="71"/>
      <c r="E628" s="71"/>
      <c r="F628" s="71"/>
      <c r="G628" s="71"/>
      <c r="H628" s="72"/>
      <c r="I628" s="71"/>
      <c r="J628" s="71"/>
      <c r="K628" s="71"/>
      <c r="L628" s="71"/>
      <c r="M628" s="71"/>
      <c r="N628" s="71"/>
      <c r="O628" s="71"/>
      <c r="P628" s="71"/>
      <c r="Q628" s="71"/>
    </row>
    <row r="629" spans="1:17" ht="15.75" customHeight="1">
      <c r="A629" s="70"/>
      <c r="B629" s="72"/>
      <c r="C629" s="71"/>
      <c r="D629" s="71"/>
      <c r="E629" s="71"/>
      <c r="F629" s="71"/>
      <c r="G629" s="71"/>
      <c r="H629" s="72"/>
      <c r="I629" s="71"/>
      <c r="J629" s="71"/>
      <c r="K629" s="71"/>
      <c r="L629" s="71"/>
      <c r="M629" s="71"/>
      <c r="N629" s="71"/>
      <c r="O629" s="71"/>
      <c r="P629" s="71"/>
      <c r="Q629" s="71"/>
    </row>
    <row r="630" spans="1:17" ht="15.75" customHeight="1">
      <c r="A630" s="70"/>
      <c r="B630" s="72"/>
      <c r="C630" s="71"/>
      <c r="D630" s="71"/>
      <c r="E630" s="71"/>
      <c r="F630" s="71"/>
      <c r="G630" s="71"/>
      <c r="H630" s="72"/>
      <c r="I630" s="71"/>
      <c r="J630" s="71"/>
      <c r="K630" s="71"/>
      <c r="L630" s="71"/>
      <c r="M630" s="71"/>
      <c r="N630" s="71"/>
      <c r="O630" s="71"/>
      <c r="P630" s="71"/>
      <c r="Q630" s="71"/>
    </row>
    <row r="631" spans="1:17" ht="15.75" customHeight="1">
      <c r="A631" s="70"/>
      <c r="B631" s="72"/>
      <c r="C631" s="71"/>
      <c r="D631" s="71"/>
      <c r="E631" s="71"/>
      <c r="F631" s="71"/>
      <c r="G631" s="71"/>
      <c r="H631" s="72"/>
      <c r="I631" s="71"/>
      <c r="J631" s="71"/>
      <c r="K631" s="71"/>
      <c r="L631" s="71"/>
      <c r="M631" s="71"/>
      <c r="N631" s="71"/>
      <c r="O631" s="71"/>
      <c r="P631" s="71"/>
      <c r="Q631" s="71"/>
    </row>
    <row r="632" spans="1:17" ht="15.75" customHeight="1">
      <c r="A632" s="70"/>
      <c r="B632" s="72"/>
      <c r="C632" s="71"/>
      <c r="D632" s="71"/>
      <c r="E632" s="71"/>
      <c r="F632" s="71"/>
      <c r="G632" s="71"/>
      <c r="H632" s="72"/>
      <c r="I632" s="71"/>
      <c r="J632" s="71"/>
      <c r="K632" s="71"/>
      <c r="L632" s="71"/>
      <c r="M632" s="71"/>
      <c r="N632" s="71"/>
      <c r="O632" s="71"/>
      <c r="P632" s="71"/>
      <c r="Q632" s="71"/>
    </row>
    <row r="633" spans="1:17" ht="15.75" customHeight="1">
      <c r="A633" s="70"/>
      <c r="B633" s="72"/>
      <c r="C633" s="71"/>
      <c r="D633" s="71"/>
      <c r="E633" s="71"/>
      <c r="F633" s="71"/>
      <c r="G633" s="71"/>
      <c r="H633" s="72"/>
      <c r="I633" s="71"/>
      <c r="J633" s="71"/>
      <c r="K633" s="71"/>
      <c r="L633" s="71"/>
      <c r="M633" s="71"/>
      <c r="N633" s="71"/>
      <c r="O633" s="71"/>
      <c r="P633" s="71"/>
      <c r="Q633" s="71"/>
    </row>
    <row r="634" spans="1:17" ht="15.75" customHeight="1">
      <c r="A634" s="70"/>
      <c r="B634" s="72"/>
      <c r="C634" s="71"/>
      <c r="D634" s="71"/>
      <c r="E634" s="71"/>
      <c r="F634" s="71"/>
      <c r="G634" s="71"/>
      <c r="H634" s="72"/>
      <c r="I634" s="71"/>
      <c r="J634" s="71"/>
      <c r="K634" s="71"/>
      <c r="L634" s="71"/>
      <c r="M634" s="71"/>
      <c r="N634" s="71"/>
      <c r="O634" s="71"/>
      <c r="P634" s="71"/>
      <c r="Q634" s="71"/>
    </row>
    <row r="635" spans="1:17" ht="15.75" customHeight="1">
      <c r="A635" s="70"/>
      <c r="B635" s="72"/>
      <c r="C635" s="71"/>
      <c r="D635" s="71"/>
      <c r="E635" s="71"/>
      <c r="F635" s="71"/>
      <c r="G635" s="71"/>
      <c r="H635" s="72"/>
      <c r="I635" s="71"/>
      <c r="J635" s="71"/>
      <c r="K635" s="71"/>
      <c r="L635" s="71"/>
      <c r="M635" s="71"/>
      <c r="N635" s="71"/>
      <c r="O635" s="71"/>
      <c r="P635" s="71"/>
      <c r="Q635" s="71"/>
    </row>
    <row r="636" spans="1:17" ht="15.75" customHeight="1">
      <c r="A636" s="70"/>
      <c r="B636" s="72"/>
      <c r="C636" s="71"/>
      <c r="D636" s="71"/>
      <c r="E636" s="71"/>
      <c r="F636" s="71"/>
      <c r="G636" s="71"/>
      <c r="H636" s="72"/>
      <c r="I636" s="71"/>
      <c r="J636" s="71"/>
      <c r="K636" s="71"/>
      <c r="L636" s="71"/>
      <c r="M636" s="71"/>
      <c r="N636" s="71"/>
      <c r="O636" s="71"/>
      <c r="P636" s="71"/>
      <c r="Q636" s="71"/>
    </row>
    <row r="637" spans="1:17" ht="15.75" customHeight="1">
      <c r="A637" s="70"/>
      <c r="B637" s="72"/>
      <c r="C637" s="71"/>
      <c r="D637" s="71"/>
      <c r="E637" s="71"/>
      <c r="F637" s="71"/>
      <c r="G637" s="71"/>
      <c r="H637" s="72"/>
      <c r="I637" s="71"/>
      <c r="J637" s="71"/>
      <c r="K637" s="71"/>
      <c r="L637" s="71"/>
      <c r="M637" s="71"/>
      <c r="N637" s="71"/>
      <c r="O637" s="71"/>
      <c r="P637" s="71"/>
      <c r="Q637" s="71"/>
    </row>
    <row r="638" spans="1:17" ht="15.75" customHeight="1">
      <c r="A638" s="70"/>
      <c r="B638" s="72"/>
      <c r="C638" s="71"/>
      <c r="D638" s="71"/>
      <c r="E638" s="71"/>
      <c r="F638" s="71"/>
      <c r="G638" s="71"/>
      <c r="H638" s="72"/>
      <c r="I638" s="71"/>
      <c r="J638" s="71"/>
      <c r="K638" s="71"/>
      <c r="L638" s="71"/>
      <c r="M638" s="71"/>
      <c r="N638" s="71"/>
      <c r="O638" s="71"/>
      <c r="P638" s="71"/>
      <c r="Q638" s="71"/>
    </row>
    <row r="639" spans="1:17" ht="15.75" customHeight="1">
      <c r="A639" s="70"/>
      <c r="B639" s="72"/>
      <c r="C639" s="71"/>
      <c r="D639" s="71"/>
      <c r="E639" s="71"/>
      <c r="F639" s="71"/>
      <c r="G639" s="71"/>
      <c r="H639" s="72"/>
      <c r="I639" s="71"/>
      <c r="J639" s="71"/>
      <c r="K639" s="71"/>
      <c r="L639" s="71"/>
      <c r="M639" s="71"/>
      <c r="N639" s="71"/>
      <c r="O639" s="71"/>
      <c r="P639" s="71"/>
      <c r="Q639" s="71"/>
    </row>
    <row r="640" spans="1:17" ht="15.75" customHeight="1">
      <c r="A640" s="70"/>
      <c r="B640" s="72"/>
      <c r="C640" s="71"/>
      <c r="D640" s="71"/>
      <c r="E640" s="71"/>
      <c r="F640" s="71"/>
      <c r="G640" s="71"/>
      <c r="H640" s="72"/>
      <c r="I640" s="71"/>
      <c r="J640" s="71"/>
      <c r="K640" s="71"/>
      <c r="L640" s="71"/>
      <c r="M640" s="71"/>
      <c r="N640" s="71"/>
      <c r="O640" s="71"/>
      <c r="P640" s="71"/>
      <c r="Q640" s="71"/>
    </row>
    <row r="641" spans="1:17" ht="15.75" customHeight="1">
      <c r="A641" s="70"/>
      <c r="B641" s="72"/>
      <c r="C641" s="71"/>
      <c r="D641" s="71"/>
      <c r="E641" s="71"/>
      <c r="F641" s="71"/>
      <c r="G641" s="71"/>
      <c r="H641" s="72"/>
      <c r="I641" s="71"/>
      <c r="J641" s="71"/>
      <c r="K641" s="71"/>
      <c r="L641" s="71"/>
      <c r="M641" s="71"/>
      <c r="N641" s="71"/>
      <c r="O641" s="71"/>
      <c r="P641" s="71"/>
      <c r="Q641" s="71"/>
    </row>
    <row r="642" spans="1:17" ht="15.75" customHeight="1">
      <c r="A642" s="70"/>
      <c r="B642" s="72"/>
      <c r="C642" s="71"/>
      <c r="D642" s="71"/>
      <c r="E642" s="71"/>
      <c r="F642" s="71"/>
      <c r="G642" s="71"/>
      <c r="H642" s="72"/>
      <c r="I642" s="71"/>
      <c r="J642" s="71"/>
      <c r="K642" s="71"/>
      <c r="L642" s="71"/>
      <c r="M642" s="71"/>
      <c r="N642" s="71"/>
      <c r="O642" s="71"/>
      <c r="P642" s="71"/>
      <c r="Q642" s="71"/>
    </row>
    <row r="643" spans="1:17" ht="15.75" customHeight="1">
      <c r="A643" s="70"/>
      <c r="B643" s="72"/>
      <c r="C643" s="71"/>
      <c r="D643" s="71"/>
      <c r="E643" s="71"/>
      <c r="F643" s="71"/>
      <c r="G643" s="71"/>
      <c r="H643" s="72"/>
      <c r="I643" s="71"/>
      <c r="J643" s="71"/>
      <c r="K643" s="71"/>
      <c r="L643" s="71"/>
      <c r="M643" s="71"/>
      <c r="N643" s="71"/>
      <c r="O643" s="71"/>
      <c r="P643" s="71"/>
      <c r="Q643" s="71"/>
    </row>
    <row r="644" spans="1:17" ht="15.75" customHeight="1">
      <c r="A644" s="70"/>
      <c r="B644" s="72"/>
      <c r="C644" s="71"/>
      <c r="D644" s="71"/>
      <c r="E644" s="71"/>
      <c r="F644" s="71"/>
      <c r="G644" s="71"/>
      <c r="H644" s="72"/>
      <c r="I644" s="71"/>
      <c r="J644" s="71"/>
      <c r="K644" s="71"/>
      <c r="L644" s="71"/>
      <c r="M644" s="71"/>
      <c r="N644" s="71"/>
      <c r="O644" s="71"/>
      <c r="P644" s="71"/>
      <c r="Q644" s="71"/>
    </row>
    <row r="645" spans="1:17" ht="15.75" customHeight="1">
      <c r="A645" s="70"/>
      <c r="B645" s="72"/>
      <c r="C645" s="71"/>
      <c r="D645" s="71"/>
      <c r="E645" s="71"/>
      <c r="F645" s="71"/>
      <c r="G645" s="71"/>
      <c r="H645" s="72"/>
      <c r="I645" s="71"/>
      <c r="J645" s="71"/>
      <c r="K645" s="71"/>
      <c r="L645" s="71"/>
      <c r="M645" s="71"/>
      <c r="N645" s="71"/>
      <c r="O645" s="71"/>
      <c r="P645" s="71"/>
      <c r="Q645" s="71"/>
    </row>
    <row r="646" spans="1:17" ht="15.75" customHeight="1">
      <c r="A646" s="70"/>
      <c r="B646" s="72"/>
      <c r="C646" s="71"/>
      <c r="D646" s="71"/>
      <c r="E646" s="71"/>
      <c r="F646" s="71"/>
      <c r="G646" s="71"/>
      <c r="H646" s="72"/>
      <c r="I646" s="71"/>
      <c r="J646" s="71"/>
      <c r="K646" s="71"/>
      <c r="L646" s="71"/>
      <c r="M646" s="71"/>
      <c r="N646" s="71"/>
      <c r="O646" s="71"/>
      <c r="P646" s="71"/>
      <c r="Q646" s="71"/>
    </row>
    <row r="647" spans="1:17" ht="15.75" customHeight="1">
      <c r="A647" s="70"/>
      <c r="B647" s="72"/>
      <c r="C647" s="71"/>
      <c r="D647" s="71"/>
      <c r="E647" s="71"/>
      <c r="F647" s="71"/>
      <c r="G647" s="71"/>
      <c r="H647" s="72"/>
      <c r="I647" s="71"/>
      <c r="J647" s="71"/>
      <c r="K647" s="71"/>
      <c r="L647" s="71"/>
      <c r="M647" s="71"/>
      <c r="N647" s="71"/>
      <c r="O647" s="71"/>
      <c r="P647" s="71"/>
      <c r="Q647" s="71"/>
    </row>
    <row r="648" spans="1:17" ht="15.75" customHeight="1">
      <c r="A648" s="70"/>
      <c r="B648" s="72"/>
      <c r="C648" s="71"/>
      <c r="D648" s="71"/>
      <c r="E648" s="71"/>
      <c r="F648" s="71"/>
      <c r="G648" s="71"/>
      <c r="H648" s="72"/>
      <c r="I648" s="71"/>
      <c r="J648" s="71"/>
      <c r="K648" s="71"/>
      <c r="L648" s="71"/>
      <c r="M648" s="71"/>
      <c r="N648" s="71"/>
      <c r="O648" s="71"/>
      <c r="P648" s="71"/>
      <c r="Q648" s="71"/>
    </row>
    <row r="649" spans="1:17" ht="15.75" customHeight="1">
      <c r="A649" s="70"/>
      <c r="B649" s="72"/>
      <c r="C649" s="71"/>
      <c r="D649" s="71"/>
      <c r="E649" s="71"/>
      <c r="F649" s="71"/>
      <c r="G649" s="71"/>
      <c r="H649" s="72"/>
      <c r="I649" s="71"/>
      <c r="J649" s="71"/>
      <c r="K649" s="71"/>
      <c r="L649" s="71"/>
      <c r="M649" s="71"/>
      <c r="N649" s="71"/>
      <c r="O649" s="71"/>
      <c r="P649" s="71"/>
      <c r="Q649" s="71"/>
    </row>
    <row r="650" spans="1:17" ht="15.75" customHeight="1">
      <c r="A650" s="70"/>
      <c r="B650" s="72"/>
      <c r="C650" s="71"/>
      <c r="D650" s="71"/>
      <c r="E650" s="71"/>
      <c r="F650" s="71"/>
      <c r="G650" s="71"/>
      <c r="H650" s="72"/>
      <c r="I650" s="71"/>
      <c r="J650" s="71"/>
      <c r="K650" s="71"/>
      <c r="L650" s="71"/>
      <c r="M650" s="71"/>
      <c r="N650" s="71"/>
      <c r="O650" s="71"/>
      <c r="P650" s="71"/>
      <c r="Q650" s="71"/>
    </row>
    <row r="651" spans="1:17" ht="15.75" customHeight="1">
      <c r="A651" s="70"/>
      <c r="B651" s="72"/>
      <c r="C651" s="71"/>
      <c r="D651" s="71"/>
      <c r="E651" s="71"/>
      <c r="F651" s="71"/>
      <c r="G651" s="71"/>
      <c r="H651" s="72"/>
      <c r="I651" s="71"/>
      <c r="J651" s="71"/>
      <c r="K651" s="71"/>
      <c r="L651" s="71"/>
      <c r="M651" s="71"/>
      <c r="N651" s="71"/>
      <c r="O651" s="71"/>
      <c r="P651" s="71"/>
      <c r="Q651" s="71"/>
    </row>
    <row r="652" spans="1:17" ht="15.75" customHeight="1">
      <c r="A652" s="70"/>
      <c r="B652" s="72"/>
      <c r="C652" s="71"/>
      <c r="D652" s="71"/>
      <c r="E652" s="71"/>
      <c r="F652" s="71"/>
      <c r="G652" s="71"/>
      <c r="H652" s="72"/>
      <c r="I652" s="71"/>
      <c r="J652" s="71"/>
      <c r="K652" s="71"/>
      <c r="L652" s="71"/>
      <c r="M652" s="71"/>
      <c r="N652" s="71"/>
      <c r="O652" s="71"/>
      <c r="P652" s="71"/>
      <c r="Q652" s="71"/>
    </row>
    <row r="653" spans="1:17" ht="15.75" customHeight="1">
      <c r="A653" s="70"/>
      <c r="B653" s="72"/>
      <c r="C653" s="71"/>
      <c r="D653" s="71"/>
      <c r="E653" s="71"/>
      <c r="F653" s="71"/>
      <c r="G653" s="71"/>
      <c r="H653" s="72"/>
      <c r="I653" s="71"/>
      <c r="J653" s="71"/>
      <c r="K653" s="71"/>
      <c r="L653" s="71"/>
      <c r="M653" s="71"/>
      <c r="N653" s="71"/>
      <c r="O653" s="71"/>
      <c r="P653" s="71"/>
      <c r="Q653" s="71"/>
    </row>
    <row r="654" spans="1:17" ht="15.75" customHeight="1">
      <c r="A654" s="70"/>
      <c r="B654" s="72"/>
      <c r="C654" s="71"/>
      <c r="D654" s="71"/>
      <c r="E654" s="71"/>
      <c r="F654" s="71"/>
      <c r="G654" s="71"/>
      <c r="H654" s="72"/>
      <c r="I654" s="71"/>
      <c r="J654" s="71"/>
      <c r="K654" s="71"/>
      <c r="L654" s="71"/>
      <c r="M654" s="71"/>
      <c r="N654" s="71"/>
      <c r="O654" s="71"/>
      <c r="P654" s="71"/>
      <c r="Q654" s="71"/>
    </row>
    <row r="655" spans="1:17" ht="15.75" customHeight="1">
      <c r="A655" s="70"/>
      <c r="B655" s="72"/>
      <c r="C655" s="71"/>
      <c r="D655" s="71"/>
      <c r="E655" s="71"/>
      <c r="F655" s="71"/>
      <c r="G655" s="71"/>
      <c r="H655" s="72"/>
      <c r="I655" s="71"/>
      <c r="J655" s="71"/>
      <c r="K655" s="71"/>
      <c r="L655" s="71"/>
      <c r="M655" s="71"/>
      <c r="N655" s="71"/>
      <c r="O655" s="71"/>
      <c r="P655" s="71"/>
      <c r="Q655" s="71"/>
    </row>
    <row r="656" spans="1:17" ht="15.75" customHeight="1">
      <c r="A656" s="70"/>
      <c r="B656" s="72"/>
      <c r="C656" s="71"/>
      <c r="D656" s="71"/>
      <c r="E656" s="71"/>
      <c r="F656" s="71"/>
      <c r="G656" s="71"/>
      <c r="H656" s="72"/>
      <c r="I656" s="71"/>
      <c r="J656" s="71"/>
      <c r="K656" s="71"/>
      <c r="L656" s="71"/>
      <c r="M656" s="71"/>
      <c r="N656" s="71"/>
      <c r="O656" s="71"/>
      <c r="P656" s="71"/>
      <c r="Q656" s="71"/>
    </row>
    <row r="657" spans="1:17" ht="15.75" customHeight="1">
      <c r="A657" s="70"/>
      <c r="B657" s="72"/>
      <c r="C657" s="71"/>
      <c r="D657" s="71"/>
      <c r="E657" s="71"/>
      <c r="F657" s="71"/>
      <c r="G657" s="71"/>
      <c r="H657" s="72"/>
      <c r="I657" s="71"/>
      <c r="J657" s="71"/>
      <c r="K657" s="71"/>
      <c r="L657" s="71"/>
      <c r="M657" s="71"/>
      <c r="N657" s="71"/>
      <c r="O657" s="71"/>
      <c r="P657" s="71"/>
      <c r="Q657" s="71"/>
    </row>
    <row r="658" spans="1:17" ht="15.75" customHeight="1">
      <c r="A658" s="70"/>
      <c r="B658" s="72"/>
      <c r="C658" s="71"/>
      <c r="D658" s="71"/>
      <c r="E658" s="71"/>
      <c r="F658" s="71"/>
      <c r="G658" s="71"/>
      <c r="H658" s="72"/>
      <c r="I658" s="71"/>
      <c r="J658" s="71"/>
      <c r="K658" s="71"/>
      <c r="L658" s="71"/>
      <c r="M658" s="71"/>
      <c r="N658" s="71"/>
      <c r="O658" s="71"/>
      <c r="P658" s="71"/>
      <c r="Q658" s="71"/>
    </row>
    <row r="659" spans="1:17" ht="15.75" customHeight="1">
      <c r="A659" s="70"/>
      <c r="B659" s="72"/>
      <c r="C659" s="71"/>
      <c r="D659" s="71"/>
      <c r="E659" s="71"/>
      <c r="F659" s="71"/>
      <c r="G659" s="71"/>
      <c r="H659" s="72"/>
      <c r="I659" s="71"/>
      <c r="J659" s="71"/>
      <c r="K659" s="71"/>
      <c r="L659" s="71"/>
      <c r="M659" s="71"/>
      <c r="N659" s="71"/>
      <c r="O659" s="71"/>
      <c r="P659" s="71"/>
      <c r="Q659" s="71"/>
    </row>
    <row r="660" spans="1:17" ht="15.75" customHeight="1">
      <c r="A660" s="70"/>
      <c r="B660" s="72"/>
      <c r="C660" s="71"/>
      <c r="D660" s="71"/>
      <c r="E660" s="71"/>
      <c r="F660" s="71"/>
      <c r="G660" s="71"/>
      <c r="H660" s="72"/>
      <c r="I660" s="71"/>
      <c r="J660" s="71"/>
      <c r="K660" s="71"/>
      <c r="L660" s="71"/>
      <c r="M660" s="71"/>
      <c r="N660" s="71"/>
      <c r="O660" s="71"/>
      <c r="P660" s="71"/>
      <c r="Q660" s="71"/>
    </row>
    <row r="661" spans="1:17" ht="15.75" customHeight="1">
      <c r="A661" s="70"/>
      <c r="B661" s="72"/>
      <c r="C661" s="71"/>
      <c r="D661" s="71"/>
      <c r="E661" s="71"/>
      <c r="F661" s="71"/>
      <c r="G661" s="71"/>
      <c r="H661" s="72"/>
      <c r="I661" s="71"/>
      <c r="J661" s="71"/>
      <c r="K661" s="71"/>
      <c r="L661" s="71"/>
      <c r="M661" s="71"/>
      <c r="N661" s="71"/>
      <c r="O661" s="71"/>
      <c r="P661" s="71"/>
      <c r="Q661" s="71"/>
    </row>
    <row r="662" spans="1:17" ht="15.75" customHeight="1">
      <c r="A662" s="70"/>
      <c r="B662" s="72"/>
      <c r="C662" s="71"/>
      <c r="D662" s="71"/>
      <c r="E662" s="71"/>
      <c r="F662" s="71"/>
      <c r="G662" s="71"/>
      <c r="H662" s="72"/>
      <c r="I662" s="71"/>
      <c r="J662" s="71"/>
      <c r="K662" s="71"/>
      <c r="L662" s="71"/>
      <c r="M662" s="71"/>
      <c r="N662" s="71"/>
      <c r="O662" s="71"/>
      <c r="P662" s="71"/>
      <c r="Q662" s="71"/>
    </row>
    <row r="663" spans="1:17" ht="15.75" customHeight="1">
      <c r="A663" s="70"/>
      <c r="B663" s="72"/>
      <c r="C663" s="71"/>
      <c r="D663" s="71"/>
      <c r="E663" s="71"/>
      <c r="F663" s="71"/>
      <c r="G663" s="71"/>
      <c r="H663" s="72"/>
      <c r="I663" s="71"/>
      <c r="J663" s="71"/>
      <c r="K663" s="71"/>
      <c r="L663" s="71"/>
      <c r="M663" s="71"/>
      <c r="N663" s="71"/>
      <c r="O663" s="71"/>
      <c r="P663" s="71"/>
      <c r="Q663" s="71"/>
    </row>
    <row r="664" spans="1:17" ht="15.75" customHeight="1">
      <c r="A664" s="70"/>
      <c r="B664" s="72"/>
      <c r="C664" s="71"/>
      <c r="D664" s="71"/>
      <c r="E664" s="71"/>
      <c r="F664" s="71"/>
      <c r="G664" s="71"/>
      <c r="H664" s="72"/>
      <c r="I664" s="71"/>
      <c r="J664" s="71"/>
      <c r="K664" s="71"/>
      <c r="L664" s="71"/>
      <c r="M664" s="71"/>
      <c r="N664" s="71"/>
      <c r="O664" s="71"/>
      <c r="P664" s="71"/>
      <c r="Q664" s="71"/>
    </row>
    <row r="665" spans="1:17" ht="15.75" customHeight="1">
      <c r="A665" s="70"/>
      <c r="B665" s="72"/>
      <c r="C665" s="71"/>
      <c r="D665" s="71"/>
      <c r="E665" s="71"/>
      <c r="F665" s="71"/>
      <c r="G665" s="71"/>
      <c r="H665" s="72"/>
      <c r="I665" s="71"/>
      <c r="J665" s="71"/>
      <c r="K665" s="71"/>
      <c r="L665" s="71"/>
      <c r="M665" s="71"/>
      <c r="N665" s="71"/>
      <c r="O665" s="71"/>
      <c r="P665" s="71"/>
      <c r="Q665" s="71"/>
    </row>
    <row r="666" spans="1:17" ht="15.75" customHeight="1">
      <c r="A666" s="70"/>
      <c r="B666" s="72"/>
      <c r="C666" s="71"/>
      <c r="D666" s="71"/>
      <c r="E666" s="71"/>
      <c r="F666" s="71"/>
      <c r="G666" s="71"/>
      <c r="H666" s="72"/>
      <c r="I666" s="71"/>
      <c r="J666" s="71"/>
      <c r="K666" s="71"/>
      <c r="L666" s="71"/>
      <c r="M666" s="71"/>
      <c r="N666" s="71"/>
      <c r="O666" s="71"/>
      <c r="P666" s="71"/>
      <c r="Q666" s="71"/>
    </row>
    <row r="667" spans="1:17" ht="15.75" customHeight="1">
      <c r="A667" s="70"/>
      <c r="B667" s="72"/>
      <c r="C667" s="71"/>
      <c r="D667" s="71"/>
      <c r="E667" s="71"/>
      <c r="F667" s="71"/>
      <c r="G667" s="71"/>
      <c r="H667" s="72"/>
      <c r="I667" s="71"/>
      <c r="J667" s="71"/>
      <c r="K667" s="71"/>
      <c r="L667" s="71"/>
      <c r="M667" s="71"/>
      <c r="N667" s="71"/>
      <c r="O667" s="71"/>
      <c r="P667" s="71"/>
      <c r="Q667" s="71"/>
    </row>
    <row r="668" spans="1:17" ht="15.75" customHeight="1">
      <c r="A668" s="70"/>
      <c r="B668" s="72"/>
      <c r="C668" s="71"/>
      <c r="D668" s="71"/>
      <c r="E668" s="71"/>
      <c r="F668" s="71"/>
      <c r="G668" s="71"/>
      <c r="H668" s="72"/>
      <c r="I668" s="71"/>
      <c r="J668" s="71"/>
      <c r="K668" s="71"/>
      <c r="L668" s="71"/>
      <c r="M668" s="71"/>
      <c r="N668" s="71"/>
      <c r="O668" s="71"/>
      <c r="P668" s="71"/>
      <c r="Q668" s="71"/>
    </row>
    <row r="669" spans="1:17" ht="15.75" customHeight="1">
      <c r="A669" s="70"/>
      <c r="B669" s="72"/>
      <c r="C669" s="71"/>
      <c r="D669" s="71"/>
      <c r="E669" s="71"/>
      <c r="F669" s="71"/>
      <c r="G669" s="71"/>
      <c r="H669" s="72"/>
      <c r="I669" s="71"/>
      <c r="J669" s="71"/>
      <c r="K669" s="71"/>
      <c r="L669" s="71"/>
      <c r="M669" s="71"/>
      <c r="N669" s="71"/>
      <c r="O669" s="71"/>
      <c r="P669" s="71"/>
      <c r="Q669" s="71"/>
    </row>
    <row r="670" spans="1:17" ht="15.75" customHeight="1">
      <c r="A670" s="70"/>
      <c r="B670" s="72"/>
      <c r="C670" s="71"/>
      <c r="D670" s="71"/>
      <c r="E670" s="71"/>
      <c r="F670" s="71"/>
      <c r="G670" s="71"/>
      <c r="H670" s="72"/>
      <c r="I670" s="71"/>
      <c r="J670" s="71"/>
      <c r="K670" s="71"/>
      <c r="L670" s="71"/>
      <c r="M670" s="71"/>
      <c r="N670" s="71"/>
      <c r="O670" s="71"/>
      <c r="P670" s="71"/>
      <c r="Q670" s="71"/>
    </row>
    <row r="671" spans="1:17" ht="15.75" customHeight="1">
      <c r="A671" s="70"/>
      <c r="B671" s="72"/>
      <c r="C671" s="71"/>
      <c r="D671" s="71"/>
      <c r="E671" s="71"/>
      <c r="F671" s="71"/>
      <c r="G671" s="71"/>
      <c r="H671" s="72"/>
      <c r="I671" s="71"/>
      <c r="J671" s="71"/>
      <c r="K671" s="71"/>
      <c r="L671" s="71"/>
      <c r="M671" s="71"/>
      <c r="N671" s="71"/>
      <c r="O671" s="71"/>
      <c r="P671" s="71"/>
      <c r="Q671" s="71"/>
    </row>
    <row r="672" spans="1:17" ht="15.75" customHeight="1">
      <c r="A672" s="70"/>
      <c r="B672" s="72"/>
      <c r="C672" s="71"/>
      <c r="D672" s="71"/>
      <c r="E672" s="71"/>
      <c r="F672" s="71"/>
      <c r="G672" s="71"/>
      <c r="H672" s="72"/>
      <c r="I672" s="71"/>
      <c r="J672" s="71"/>
      <c r="K672" s="71"/>
      <c r="L672" s="71"/>
      <c r="M672" s="71"/>
      <c r="N672" s="71"/>
      <c r="O672" s="71"/>
      <c r="P672" s="71"/>
      <c r="Q672" s="71"/>
    </row>
    <row r="673" spans="1:17" ht="15.75" customHeight="1">
      <c r="A673" s="70"/>
      <c r="B673" s="72"/>
      <c r="C673" s="71"/>
      <c r="D673" s="71"/>
      <c r="E673" s="71"/>
      <c r="F673" s="71"/>
      <c r="G673" s="71"/>
      <c r="H673" s="72"/>
      <c r="I673" s="71"/>
      <c r="J673" s="71"/>
      <c r="K673" s="71"/>
      <c r="L673" s="71"/>
      <c r="M673" s="71"/>
      <c r="N673" s="71"/>
      <c r="O673" s="71"/>
      <c r="P673" s="71"/>
      <c r="Q673" s="71"/>
    </row>
    <row r="674" spans="1:17" ht="15.75" customHeight="1">
      <c r="A674" s="70"/>
      <c r="B674" s="72"/>
      <c r="C674" s="71"/>
      <c r="D674" s="71"/>
      <c r="E674" s="71"/>
      <c r="F674" s="71"/>
      <c r="G674" s="71"/>
      <c r="H674" s="72"/>
      <c r="I674" s="71"/>
      <c r="J674" s="71"/>
      <c r="K674" s="71"/>
      <c r="L674" s="71"/>
      <c r="M674" s="71"/>
      <c r="N674" s="71"/>
      <c r="O674" s="71"/>
      <c r="P674" s="71"/>
      <c r="Q674" s="71"/>
    </row>
    <row r="675" spans="1:17" ht="15.75" customHeight="1">
      <c r="A675" s="70"/>
      <c r="B675" s="72"/>
      <c r="C675" s="71"/>
      <c r="D675" s="71"/>
      <c r="E675" s="71"/>
      <c r="F675" s="71"/>
      <c r="G675" s="71"/>
      <c r="H675" s="72"/>
      <c r="I675" s="71"/>
      <c r="J675" s="71"/>
      <c r="K675" s="71"/>
      <c r="L675" s="71"/>
      <c r="M675" s="71"/>
      <c r="N675" s="71"/>
      <c r="O675" s="71"/>
      <c r="P675" s="71"/>
      <c r="Q675" s="71"/>
    </row>
    <row r="676" spans="1:17" ht="15.75" customHeight="1">
      <c r="A676" s="70"/>
      <c r="B676" s="72"/>
      <c r="C676" s="71"/>
      <c r="D676" s="71"/>
      <c r="E676" s="71"/>
      <c r="F676" s="71"/>
      <c r="G676" s="71"/>
      <c r="H676" s="72"/>
      <c r="I676" s="71"/>
      <c r="J676" s="71"/>
      <c r="K676" s="71"/>
      <c r="L676" s="71"/>
      <c r="M676" s="71"/>
      <c r="N676" s="71"/>
      <c r="O676" s="71"/>
      <c r="P676" s="71"/>
      <c r="Q676" s="71"/>
    </row>
    <row r="677" spans="1:17" ht="15.75" customHeight="1">
      <c r="A677" s="70"/>
      <c r="B677" s="72"/>
      <c r="C677" s="71"/>
      <c r="D677" s="71"/>
      <c r="E677" s="71"/>
      <c r="F677" s="71"/>
      <c r="G677" s="71"/>
      <c r="H677" s="72"/>
      <c r="I677" s="71"/>
      <c r="J677" s="71"/>
      <c r="K677" s="71"/>
      <c r="L677" s="71"/>
      <c r="M677" s="71"/>
      <c r="N677" s="71"/>
      <c r="O677" s="71"/>
      <c r="P677" s="71"/>
      <c r="Q677" s="71"/>
    </row>
    <row r="678" spans="1:17" ht="15.75" customHeight="1">
      <c r="A678" s="70"/>
      <c r="B678" s="72"/>
      <c r="C678" s="71"/>
      <c r="D678" s="71"/>
      <c r="E678" s="71"/>
      <c r="F678" s="71"/>
      <c r="G678" s="71"/>
      <c r="H678" s="72"/>
      <c r="I678" s="71"/>
      <c r="J678" s="71"/>
      <c r="K678" s="71"/>
      <c r="L678" s="71"/>
      <c r="M678" s="71"/>
      <c r="N678" s="71"/>
      <c r="O678" s="71"/>
      <c r="P678" s="71"/>
      <c r="Q678" s="71"/>
    </row>
    <row r="679" spans="1:17" ht="15.75" customHeight="1">
      <c r="A679" s="70"/>
      <c r="B679" s="72"/>
      <c r="C679" s="71"/>
      <c r="D679" s="71"/>
      <c r="E679" s="71"/>
      <c r="F679" s="71"/>
      <c r="G679" s="71"/>
      <c r="H679" s="72"/>
      <c r="I679" s="71"/>
      <c r="J679" s="71"/>
      <c r="K679" s="71"/>
      <c r="L679" s="71"/>
      <c r="M679" s="71"/>
      <c r="N679" s="71"/>
      <c r="O679" s="71"/>
      <c r="P679" s="71"/>
      <c r="Q679" s="71"/>
    </row>
    <row r="680" spans="1:17" ht="15.75" customHeight="1">
      <c r="A680" s="70"/>
      <c r="B680" s="72"/>
      <c r="C680" s="71"/>
      <c r="D680" s="71"/>
      <c r="E680" s="71"/>
      <c r="F680" s="71"/>
      <c r="G680" s="71"/>
      <c r="H680" s="72"/>
      <c r="I680" s="71"/>
      <c r="J680" s="71"/>
      <c r="K680" s="71"/>
      <c r="L680" s="71"/>
      <c r="M680" s="71"/>
      <c r="N680" s="71"/>
      <c r="O680" s="71"/>
      <c r="P680" s="71"/>
      <c r="Q680" s="71"/>
    </row>
    <row r="681" spans="1:17" ht="15.75" customHeight="1">
      <c r="A681" s="70"/>
      <c r="B681" s="72"/>
      <c r="C681" s="71"/>
      <c r="D681" s="71"/>
      <c r="E681" s="71"/>
      <c r="F681" s="71"/>
      <c r="G681" s="71"/>
      <c r="H681" s="72"/>
      <c r="I681" s="71"/>
      <c r="J681" s="71"/>
      <c r="K681" s="71"/>
      <c r="L681" s="71"/>
      <c r="M681" s="71"/>
      <c r="N681" s="71"/>
      <c r="O681" s="71"/>
      <c r="P681" s="71"/>
      <c r="Q681" s="71"/>
    </row>
    <row r="682" spans="1:17" ht="15.75" customHeight="1">
      <c r="A682" s="70"/>
      <c r="B682" s="72"/>
      <c r="C682" s="71"/>
      <c r="D682" s="71"/>
      <c r="E682" s="71"/>
      <c r="F682" s="71"/>
      <c r="G682" s="71"/>
      <c r="H682" s="72"/>
      <c r="I682" s="71"/>
      <c r="J682" s="71"/>
      <c r="K682" s="71"/>
      <c r="L682" s="71"/>
      <c r="M682" s="71"/>
      <c r="N682" s="71"/>
      <c r="O682" s="71"/>
      <c r="P682" s="71"/>
      <c r="Q682" s="71"/>
    </row>
    <row r="683" spans="1:17" ht="15.75" customHeight="1">
      <c r="A683" s="70"/>
      <c r="B683" s="72"/>
      <c r="C683" s="71"/>
      <c r="D683" s="71"/>
      <c r="E683" s="71"/>
      <c r="F683" s="71"/>
      <c r="G683" s="71"/>
      <c r="H683" s="72"/>
      <c r="I683" s="71"/>
      <c r="J683" s="71"/>
      <c r="K683" s="71"/>
      <c r="L683" s="71"/>
      <c r="M683" s="71"/>
      <c r="N683" s="71"/>
      <c r="O683" s="71"/>
      <c r="P683" s="71"/>
      <c r="Q683" s="71"/>
    </row>
    <row r="684" spans="1:17" ht="15.75" customHeight="1">
      <c r="A684" s="70"/>
      <c r="B684" s="72"/>
      <c r="C684" s="71"/>
      <c r="D684" s="71"/>
      <c r="E684" s="71"/>
      <c r="F684" s="71"/>
      <c r="G684" s="71"/>
      <c r="H684" s="72"/>
      <c r="I684" s="71"/>
      <c r="J684" s="71"/>
      <c r="K684" s="71"/>
      <c r="L684" s="71"/>
      <c r="M684" s="71"/>
      <c r="N684" s="71"/>
      <c r="O684" s="71"/>
      <c r="P684" s="71"/>
      <c r="Q684" s="71"/>
    </row>
    <row r="685" spans="1:17" ht="15.75" customHeight="1">
      <c r="A685" s="70"/>
      <c r="B685" s="72"/>
      <c r="C685" s="71"/>
      <c r="D685" s="71"/>
      <c r="E685" s="71"/>
      <c r="F685" s="71"/>
      <c r="G685" s="71"/>
      <c r="H685" s="72"/>
      <c r="I685" s="71"/>
      <c r="J685" s="71"/>
      <c r="K685" s="71"/>
      <c r="L685" s="71"/>
      <c r="M685" s="71"/>
      <c r="N685" s="71"/>
      <c r="O685" s="71"/>
      <c r="P685" s="71"/>
      <c r="Q685" s="71"/>
    </row>
    <row r="686" spans="1:17" ht="15.75" customHeight="1">
      <c r="A686" s="70"/>
      <c r="B686" s="72"/>
      <c r="C686" s="71"/>
      <c r="D686" s="71"/>
      <c r="E686" s="71"/>
      <c r="F686" s="71"/>
      <c r="G686" s="71"/>
      <c r="H686" s="72"/>
      <c r="I686" s="71"/>
      <c r="J686" s="71"/>
      <c r="K686" s="71"/>
      <c r="L686" s="71"/>
      <c r="M686" s="71"/>
      <c r="N686" s="71"/>
      <c r="O686" s="71"/>
      <c r="P686" s="71"/>
      <c r="Q686" s="71"/>
    </row>
    <row r="687" spans="1:17" ht="15.75" customHeight="1">
      <c r="A687" s="70"/>
      <c r="B687" s="72"/>
      <c r="C687" s="71"/>
      <c r="D687" s="71"/>
      <c r="E687" s="71"/>
      <c r="F687" s="71"/>
      <c r="G687" s="71"/>
      <c r="H687" s="72"/>
      <c r="I687" s="71"/>
      <c r="J687" s="71"/>
      <c r="K687" s="71"/>
      <c r="L687" s="71"/>
      <c r="M687" s="71"/>
      <c r="N687" s="71"/>
      <c r="O687" s="71"/>
      <c r="P687" s="71"/>
      <c r="Q687" s="71"/>
    </row>
    <row r="688" spans="1:17" ht="15.75" customHeight="1">
      <c r="A688" s="70"/>
      <c r="B688" s="72"/>
      <c r="C688" s="71"/>
      <c r="D688" s="71"/>
      <c r="E688" s="71"/>
      <c r="F688" s="71"/>
      <c r="G688" s="71"/>
      <c r="H688" s="72"/>
      <c r="I688" s="71"/>
      <c r="J688" s="71"/>
      <c r="K688" s="71"/>
      <c r="L688" s="71"/>
      <c r="M688" s="71"/>
      <c r="N688" s="71"/>
      <c r="O688" s="71"/>
      <c r="P688" s="71"/>
      <c r="Q688" s="71"/>
    </row>
    <row r="689" spans="1:17" ht="15.75" customHeight="1">
      <c r="A689" s="70"/>
      <c r="B689" s="72"/>
      <c r="C689" s="71"/>
      <c r="D689" s="71"/>
      <c r="E689" s="71"/>
      <c r="F689" s="71"/>
      <c r="G689" s="71"/>
      <c r="H689" s="72"/>
      <c r="I689" s="71"/>
      <c r="J689" s="71"/>
      <c r="K689" s="71"/>
      <c r="L689" s="71"/>
      <c r="M689" s="71"/>
      <c r="N689" s="71"/>
      <c r="O689" s="71"/>
      <c r="P689" s="71"/>
      <c r="Q689" s="71"/>
    </row>
    <row r="690" spans="1:17" ht="15.75" customHeight="1">
      <c r="A690" s="70"/>
      <c r="B690" s="72"/>
      <c r="C690" s="71"/>
      <c r="D690" s="71"/>
      <c r="E690" s="71"/>
      <c r="F690" s="71"/>
      <c r="G690" s="71"/>
      <c r="H690" s="72"/>
      <c r="I690" s="71"/>
      <c r="J690" s="71"/>
      <c r="K690" s="71"/>
      <c r="L690" s="71"/>
      <c r="M690" s="71"/>
      <c r="N690" s="71"/>
      <c r="O690" s="71"/>
      <c r="P690" s="71"/>
      <c r="Q690" s="71"/>
    </row>
    <row r="691" spans="1:17" ht="15.75" customHeight="1">
      <c r="A691" s="70"/>
      <c r="B691" s="72"/>
      <c r="C691" s="71"/>
      <c r="D691" s="71"/>
      <c r="E691" s="71"/>
      <c r="F691" s="71"/>
      <c r="G691" s="71"/>
      <c r="H691" s="72"/>
      <c r="I691" s="71"/>
      <c r="J691" s="71"/>
      <c r="K691" s="71"/>
      <c r="L691" s="71"/>
      <c r="M691" s="71"/>
      <c r="N691" s="71"/>
      <c r="O691" s="71"/>
      <c r="P691" s="71"/>
      <c r="Q691" s="71"/>
    </row>
    <row r="692" spans="1:17" ht="15.75" customHeight="1">
      <c r="A692" s="70"/>
      <c r="B692" s="72"/>
      <c r="C692" s="71"/>
      <c r="D692" s="71"/>
      <c r="E692" s="71"/>
      <c r="F692" s="71"/>
      <c r="G692" s="71"/>
      <c r="H692" s="72"/>
      <c r="I692" s="71"/>
      <c r="J692" s="71"/>
      <c r="K692" s="71"/>
      <c r="L692" s="71"/>
      <c r="M692" s="71"/>
      <c r="N692" s="71"/>
      <c r="O692" s="71"/>
      <c r="P692" s="71"/>
      <c r="Q692" s="71"/>
    </row>
    <row r="693" spans="1:17" ht="15.75" customHeight="1">
      <c r="A693" s="70"/>
      <c r="B693" s="72"/>
      <c r="C693" s="71"/>
      <c r="D693" s="71"/>
      <c r="E693" s="71"/>
      <c r="F693" s="71"/>
      <c r="G693" s="71"/>
      <c r="H693" s="72"/>
      <c r="I693" s="71"/>
      <c r="J693" s="71"/>
      <c r="K693" s="71"/>
      <c r="L693" s="71"/>
      <c r="M693" s="71"/>
      <c r="N693" s="71"/>
      <c r="O693" s="71"/>
      <c r="P693" s="71"/>
      <c r="Q693" s="71"/>
    </row>
    <row r="694" spans="1:17" ht="15.75" customHeight="1">
      <c r="A694" s="70"/>
      <c r="B694" s="72"/>
      <c r="C694" s="71"/>
      <c r="D694" s="71"/>
      <c r="E694" s="71"/>
      <c r="F694" s="71"/>
      <c r="G694" s="71"/>
      <c r="H694" s="72"/>
      <c r="I694" s="71"/>
      <c r="J694" s="71"/>
      <c r="K694" s="71"/>
      <c r="L694" s="71"/>
      <c r="M694" s="71"/>
      <c r="N694" s="71"/>
      <c r="O694" s="71"/>
      <c r="P694" s="71"/>
      <c r="Q694" s="71"/>
    </row>
    <row r="695" spans="1:17" ht="15.75" customHeight="1">
      <c r="A695" s="70"/>
      <c r="B695" s="72"/>
      <c r="C695" s="71"/>
      <c r="D695" s="71"/>
      <c r="E695" s="71"/>
      <c r="F695" s="71"/>
      <c r="G695" s="71"/>
      <c r="H695" s="72"/>
      <c r="I695" s="71"/>
      <c r="J695" s="71"/>
      <c r="K695" s="71"/>
      <c r="L695" s="71"/>
      <c r="M695" s="71"/>
      <c r="N695" s="71"/>
      <c r="O695" s="71"/>
      <c r="P695" s="71"/>
      <c r="Q695" s="71"/>
    </row>
    <row r="696" spans="1:17" ht="15.75" customHeight="1">
      <c r="A696" s="70"/>
      <c r="B696" s="72"/>
      <c r="C696" s="71"/>
      <c r="D696" s="71"/>
      <c r="E696" s="71"/>
      <c r="F696" s="71"/>
      <c r="G696" s="71"/>
      <c r="H696" s="72"/>
      <c r="I696" s="71"/>
      <c r="J696" s="71"/>
      <c r="K696" s="71"/>
      <c r="L696" s="71"/>
      <c r="M696" s="71"/>
      <c r="N696" s="71"/>
      <c r="O696" s="71"/>
      <c r="P696" s="71"/>
      <c r="Q696" s="71"/>
    </row>
    <row r="697" spans="1:17" ht="15.75" customHeight="1">
      <c r="A697" s="70"/>
      <c r="B697" s="72"/>
      <c r="C697" s="71"/>
      <c r="D697" s="71"/>
      <c r="E697" s="71"/>
      <c r="F697" s="71"/>
      <c r="G697" s="71"/>
      <c r="H697" s="72"/>
      <c r="I697" s="71"/>
      <c r="J697" s="71"/>
      <c r="K697" s="71"/>
      <c r="L697" s="71"/>
      <c r="M697" s="71"/>
      <c r="N697" s="71"/>
      <c r="O697" s="71"/>
      <c r="P697" s="71"/>
      <c r="Q697" s="71"/>
    </row>
    <row r="698" spans="1:17" ht="15.75" customHeight="1">
      <c r="A698" s="70"/>
      <c r="B698" s="72"/>
      <c r="C698" s="71"/>
      <c r="D698" s="71"/>
      <c r="E698" s="71"/>
      <c r="F698" s="71"/>
      <c r="G698" s="71"/>
      <c r="H698" s="72"/>
      <c r="I698" s="71"/>
      <c r="J698" s="71"/>
      <c r="K698" s="71"/>
      <c r="L698" s="71"/>
      <c r="M698" s="71"/>
      <c r="N698" s="71"/>
      <c r="O698" s="71"/>
      <c r="P698" s="71"/>
      <c r="Q698" s="71"/>
    </row>
    <row r="699" spans="1:17" ht="15.75" customHeight="1">
      <c r="A699" s="70"/>
      <c r="B699" s="72"/>
      <c r="C699" s="71"/>
      <c r="D699" s="71"/>
      <c r="E699" s="71"/>
      <c r="F699" s="71"/>
      <c r="G699" s="71"/>
      <c r="H699" s="72"/>
      <c r="I699" s="71"/>
      <c r="J699" s="71"/>
      <c r="K699" s="71"/>
      <c r="L699" s="71"/>
      <c r="M699" s="71"/>
      <c r="N699" s="71"/>
      <c r="O699" s="71"/>
      <c r="P699" s="71"/>
      <c r="Q699" s="71"/>
    </row>
    <row r="700" spans="1:17" ht="15.75" customHeight="1">
      <c r="A700" s="70"/>
      <c r="B700" s="72"/>
      <c r="C700" s="71"/>
      <c r="D700" s="71"/>
      <c r="E700" s="71"/>
      <c r="F700" s="71"/>
      <c r="G700" s="71"/>
      <c r="H700" s="72"/>
      <c r="I700" s="71"/>
      <c r="J700" s="71"/>
      <c r="K700" s="71"/>
      <c r="L700" s="71"/>
      <c r="M700" s="71"/>
      <c r="N700" s="71"/>
      <c r="O700" s="71"/>
      <c r="P700" s="71"/>
      <c r="Q700" s="71"/>
    </row>
    <row r="701" spans="1:17" ht="15.75" customHeight="1">
      <c r="A701" s="70"/>
      <c r="B701" s="72"/>
      <c r="C701" s="71"/>
      <c r="D701" s="71"/>
      <c r="E701" s="71"/>
      <c r="F701" s="71"/>
      <c r="G701" s="71"/>
      <c r="H701" s="72"/>
      <c r="I701" s="71"/>
      <c r="J701" s="71"/>
      <c r="K701" s="71"/>
      <c r="L701" s="71"/>
      <c r="M701" s="71"/>
      <c r="N701" s="71"/>
      <c r="O701" s="71"/>
      <c r="P701" s="71"/>
      <c r="Q701" s="71"/>
    </row>
    <row r="702" spans="1:17" ht="15.75" customHeight="1">
      <c r="A702" s="70"/>
      <c r="B702" s="72"/>
      <c r="C702" s="71"/>
      <c r="D702" s="71"/>
      <c r="E702" s="71"/>
      <c r="F702" s="71"/>
      <c r="G702" s="71"/>
      <c r="H702" s="72"/>
      <c r="I702" s="71"/>
      <c r="J702" s="71"/>
      <c r="K702" s="71"/>
      <c r="L702" s="71"/>
      <c r="M702" s="71"/>
      <c r="N702" s="71"/>
      <c r="O702" s="71"/>
      <c r="P702" s="71"/>
      <c r="Q702" s="71"/>
    </row>
    <row r="703" spans="1:17" ht="15.75" customHeight="1">
      <c r="A703" s="70"/>
      <c r="B703" s="72"/>
      <c r="C703" s="71"/>
      <c r="D703" s="71"/>
      <c r="E703" s="71"/>
      <c r="F703" s="71"/>
      <c r="G703" s="71"/>
      <c r="H703" s="72"/>
      <c r="I703" s="71"/>
      <c r="J703" s="71"/>
      <c r="K703" s="71"/>
      <c r="L703" s="71"/>
      <c r="M703" s="71"/>
      <c r="N703" s="71"/>
      <c r="O703" s="71"/>
      <c r="P703" s="71"/>
      <c r="Q703" s="71"/>
    </row>
    <row r="704" spans="1:17" ht="15.75" customHeight="1">
      <c r="A704" s="70"/>
      <c r="B704" s="72"/>
      <c r="C704" s="71"/>
      <c r="D704" s="71"/>
      <c r="E704" s="71"/>
      <c r="F704" s="71"/>
      <c r="G704" s="71"/>
      <c r="H704" s="72"/>
      <c r="I704" s="71"/>
      <c r="J704" s="71"/>
      <c r="K704" s="71"/>
      <c r="L704" s="71"/>
      <c r="M704" s="71"/>
      <c r="N704" s="71"/>
      <c r="O704" s="71"/>
      <c r="P704" s="71"/>
      <c r="Q704" s="71"/>
    </row>
    <row r="705" spans="1:17" ht="15.75" customHeight="1">
      <c r="A705" s="70"/>
      <c r="B705" s="72"/>
      <c r="C705" s="71"/>
      <c r="D705" s="71"/>
      <c r="E705" s="71"/>
      <c r="F705" s="71"/>
      <c r="G705" s="71"/>
      <c r="H705" s="72"/>
      <c r="I705" s="71"/>
      <c r="J705" s="71"/>
      <c r="K705" s="71"/>
      <c r="L705" s="71"/>
      <c r="M705" s="71"/>
      <c r="N705" s="71"/>
      <c r="O705" s="71"/>
      <c r="P705" s="71"/>
      <c r="Q705" s="71"/>
    </row>
    <row r="706" spans="1:17" ht="15.75" customHeight="1">
      <c r="A706" s="70"/>
      <c r="B706" s="72"/>
      <c r="C706" s="71"/>
      <c r="D706" s="71"/>
      <c r="E706" s="71"/>
      <c r="F706" s="71"/>
      <c r="G706" s="71"/>
      <c r="H706" s="72"/>
      <c r="I706" s="71"/>
      <c r="J706" s="71"/>
      <c r="K706" s="71"/>
      <c r="L706" s="71"/>
      <c r="M706" s="71"/>
      <c r="N706" s="71"/>
      <c r="O706" s="71"/>
      <c r="P706" s="71"/>
      <c r="Q706" s="71"/>
    </row>
    <row r="707" spans="1:17" ht="15.75" customHeight="1">
      <c r="A707" s="70"/>
      <c r="B707" s="72"/>
      <c r="C707" s="71"/>
      <c r="D707" s="71"/>
      <c r="E707" s="71"/>
      <c r="F707" s="71"/>
      <c r="G707" s="71"/>
      <c r="H707" s="72"/>
      <c r="I707" s="71"/>
      <c r="J707" s="71"/>
      <c r="K707" s="71"/>
      <c r="L707" s="71"/>
      <c r="M707" s="71"/>
      <c r="N707" s="71"/>
      <c r="O707" s="71"/>
      <c r="P707" s="71"/>
      <c r="Q707" s="71"/>
    </row>
    <row r="708" spans="1:17" ht="15.75" customHeight="1">
      <c r="A708" s="70"/>
      <c r="B708" s="72"/>
      <c r="C708" s="71"/>
      <c r="D708" s="71"/>
      <c r="E708" s="71"/>
      <c r="F708" s="71"/>
      <c r="G708" s="71"/>
      <c r="H708" s="72"/>
      <c r="I708" s="71"/>
      <c r="J708" s="71"/>
      <c r="K708" s="71"/>
      <c r="L708" s="71"/>
      <c r="M708" s="71"/>
      <c r="N708" s="71"/>
      <c r="O708" s="71"/>
      <c r="P708" s="71"/>
      <c r="Q708" s="71"/>
    </row>
    <row r="709" spans="1:17" ht="15.75" customHeight="1">
      <c r="A709" s="70"/>
      <c r="B709" s="72"/>
      <c r="C709" s="71"/>
      <c r="D709" s="71"/>
      <c r="E709" s="71"/>
      <c r="F709" s="71"/>
      <c r="G709" s="71"/>
      <c r="H709" s="72"/>
      <c r="I709" s="71"/>
      <c r="J709" s="71"/>
      <c r="K709" s="71"/>
      <c r="L709" s="71"/>
      <c r="M709" s="71"/>
      <c r="N709" s="71"/>
      <c r="O709" s="71"/>
      <c r="P709" s="71"/>
      <c r="Q709" s="71"/>
    </row>
    <row r="710" spans="1:17" ht="15.75" customHeight="1">
      <c r="A710" s="70"/>
      <c r="B710" s="72"/>
      <c r="C710" s="71"/>
      <c r="D710" s="71"/>
      <c r="E710" s="71"/>
      <c r="F710" s="71"/>
      <c r="G710" s="71"/>
      <c r="H710" s="72"/>
      <c r="I710" s="71"/>
      <c r="J710" s="71"/>
      <c r="K710" s="71"/>
      <c r="L710" s="71"/>
      <c r="M710" s="71"/>
      <c r="N710" s="71"/>
      <c r="O710" s="71"/>
      <c r="P710" s="71"/>
      <c r="Q710" s="71"/>
    </row>
    <row r="711" spans="1:17" ht="15.75" customHeight="1">
      <c r="A711" s="70"/>
      <c r="B711" s="72"/>
      <c r="C711" s="71"/>
      <c r="D711" s="71"/>
      <c r="E711" s="71"/>
      <c r="F711" s="71"/>
      <c r="G711" s="71"/>
      <c r="H711" s="72"/>
      <c r="I711" s="71"/>
      <c r="J711" s="71"/>
      <c r="K711" s="71"/>
      <c r="L711" s="71"/>
      <c r="M711" s="71"/>
      <c r="N711" s="71"/>
      <c r="O711" s="71"/>
      <c r="P711" s="71"/>
      <c r="Q711" s="71"/>
    </row>
    <row r="712" spans="1:17" ht="15.75" customHeight="1">
      <c r="A712" s="70"/>
      <c r="B712" s="72"/>
      <c r="C712" s="71"/>
      <c r="D712" s="71"/>
      <c r="E712" s="71"/>
      <c r="F712" s="71"/>
      <c r="G712" s="71"/>
      <c r="H712" s="72"/>
      <c r="I712" s="71"/>
      <c r="J712" s="71"/>
      <c r="K712" s="71"/>
      <c r="L712" s="71"/>
      <c r="M712" s="71"/>
      <c r="N712" s="71"/>
      <c r="O712" s="71"/>
      <c r="P712" s="71"/>
      <c r="Q712" s="71"/>
    </row>
    <row r="713" spans="1:17" ht="15.75" customHeight="1">
      <c r="A713" s="70"/>
      <c r="B713" s="72"/>
      <c r="C713" s="71"/>
      <c r="D713" s="71"/>
      <c r="E713" s="71"/>
      <c r="F713" s="71"/>
      <c r="G713" s="71"/>
      <c r="H713" s="72"/>
      <c r="I713" s="71"/>
      <c r="J713" s="71"/>
      <c r="K713" s="71"/>
      <c r="L713" s="71"/>
      <c r="M713" s="71"/>
      <c r="N713" s="71"/>
      <c r="O713" s="71"/>
      <c r="P713" s="71"/>
      <c r="Q713" s="71"/>
    </row>
    <row r="714" spans="1:17" ht="15.75" customHeight="1">
      <c r="A714" s="70"/>
      <c r="B714" s="72"/>
      <c r="C714" s="71"/>
      <c r="D714" s="71"/>
      <c r="E714" s="71"/>
      <c r="F714" s="71"/>
      <c r="G714" s="71"/>
      <c r="H714" s="72"/>
      <c r="I714" s="71"/>
      <c r="J714" s="71"/>
      <c r="K714" s="71"/>
      <c r="L714" s="71"/>
      <c r="M714" s="71"/>
      <c r="N714" s="71"/>
      <c r="O714" s="71"/>
      <c r="P714" s="71"/>
      <c r="Q714" s="71"/>
    </row>
    <row r="715" spans="1:17" ht="15.75" customHeight="1">
      <c r="A715" s="70"/>
      <c r="B715" s="72"/>
      <c r="C715" s="71"/>
      <c r="D715" s="71"/>
      <c r="E715" s="71"/>
      <c r="F715" s="71"/>
      <c r="G715" s="71"/>
      <c r="H715" s="72"/>
      <c r="I715" s="71"/>
      <c r="J715" s="71"/>
      <c r="K715" s="71"/>
      <c r="L715" s="71"/>
      <c r="M715" s="71"/>
      <c r="N715" s="71"/>
      <c r="O715" s="71"/>
      <c r="P715" s="71"/>
      <c r="Q715" s="71"/>
    </row>
    <row r="716" spans="1:17" ht="15.75" customHeight="1">
      <c r="A716" s="70"/>
      <c r="B716" s="72"/>
      <c r="C716" s="71"/>
      <c r="D716" s="71"/>
      <c r="E716" s="71"/>
      <c r="F716" s="71"/>
      <c r="G716" s="71"/>
      <c r="H716" s="72"/>
      <c r="I716" s="71"/>
      <c r="J716" s="71"/>
      <c r="K716" s="71"/>
      <c r="L716" s="71"/>
      <c r="M716" s="71"/>
      <c r="N716" s="71"/>
      <c r="O716" s="71"/>
      <c r="P716" s="71"/>
      <c r="Q716" s="71"/>
    </row>
    <row r="717" spans="1:17" ht="15.75" customHeight="1">
      <c r="A717" s="70"/>
      <c r="B717" s="72"/>
      <c r="C717" s="71"/>
      <c r="D717" s="71"/>
      <c r="E717" s="71"/>
      <c r="F717" s="71"/>
      <c r="G717" s="71"/>
      <c r="H717" s="72"/>
      <c r="I717" s="71"/>
      <c r="J717" s="71"/>
      <c r="K717" s="71"/>
      <c r="L717" s="71"/>
      <c r="M717" s="71"/>
      <c r="N717" s="71"/>
      <c r="O717" s="71"/>
      <c r="P717" s="71"/>
      <c r="Q717" s="71"/>
    </row>
    <row r="718" spans="1:17" ht="15.75" customHeight="1">
      <c r="A718" s="70"/>
      <c r="B718" s="72"/>
      <c r="C718" s="71"/>
      <c r="D718" s="71"/>
      <c r="E718" s="71"/>
      <c r="F718" s="71"/>
      <c r="G718" s="71"/>
      <c r="H718" s="72"/>
      <c r="I718" s="71"/>
      <c r="J718" s="71"/>
      <c r="K718" s="71"/>
      <c r="L718" s="71"/>
      <c r="M718" s="71"/>
      <c r="N718" s="71"/>
      <c r="O718" s="71"/>
      <c r="P718" s="71"/>
      <c r="Q718" s="71"/>
    </row>
    <row r="719" spans="1:17" ht="15.75" customHeight="1">
      <c r="A719" s="70"/>
      <c r="B719" s="72"/>
      <c r="C719" s="71"/>
      <c r="D719" s="71"/>
      <c r="E719" s="71"/>
      <c r="F719" s="71"/>
      <c r="G719" s="71"/>
      <c r="H719" s="72"/>
      <c r="I719" s="71"/>
      <c r="J719" s="71"/>
      <c r="K719" s="71"/>
      <c r="L719" s="71"/>
      <c r="M719" s="71"/>
      <c r="N719" s="71"/>
      <c r="O719" s="71"/>
      <c r="P719" s="71"/>
      <c r="Q719" s="71"/>
    </row>
    <row r="720" spans="1:17" ht="15.75" customHeight="1">
      <c r="A720" s="70"/>
      <c r="B720" s="72"/>
      <c r="C720" s="71"/>
      <c r="D720" s="71"/>
      <c r="E720" s="71"/>
      <c r="F720" s="71"/>
      <c r="G720" s="71"/>
      <c r="H720" s="72"/>
      <c r="I720" s="71"/>
      <c r="J720" s="71"/>
      <c r="K720" s="71"/>
      <c r="L720" s="71"/>
      <c r="M720" s="71"/>
      <c r="N720" s="71"/>
      <c r="O720" s="71"/>
      <c r="P720" s="71"/>
      <c r="Q720" s="71"/>
    </row>
    <row r="721" spans="1:17" ht="15.75" customHeight="1">
      <c r="A721" s="70"/>
      <c r="B721" s="72"/>
      <c r="C721" s="71"/>
      <c r="D721" s="71"/>
      <c r="E721" s="71"/>
      <c r="F721" s="71"/>
      <c r="G721" s="71"/>
      <c r="H721" s="72"/>
      <c r="I721" s="71"/>
      <c r="J721" s="71"/>
      <c r="K721" s="71"/>
      <c r="L721" s="71"/>
      <c r="M721" s="71"/>
      <c r="N721" s="71"/>
      <c r="O721" s="71"/>
      <c r="P721" s="71"/>
      <c r="Q721" s="71"/>
    </row>
    <row r="722" spans="1:17" ht="15.75" customHeight="1">
      <c r="A722" s="70"/>
      <c r="B722" s="72"/>
      <c r="C722" s="71"/>
      <c r="D722" s="71"/>
      <c r="E722" s="71"/>
      <c r="F722" s="71"/>
      <c r="G722" s="71"/>
      <c r="H722" s="72"/>
      <c r="I722" s="71"/>
      <c r="J722" s="71"/>
      <c r="K722" s="71"/>
      <c r="L722" s="71"/>
      <c r="M722" s="71"/>
      <c r="N722" s="71"/>
      <c r="O722" s="71"/>
      <c r="P722" s="71"/>
      <c r="Q722" s="71"/>
    </row>
    <row r="723" spans="1:17" ht="15.75" customHeight="1">
      <c r="A723" s="70"/>
      <c r="B723" s="72"/>
      <c r="C723" s="71"/>
      <c r="D723" s="71"/>
      <c r="E723" s="71"/>
      <c r="F723" s="71"/>
      <c r="G723" s="71"/>
      <c r="H723" s="72"/>
      <c r="I723" s="71"/>
      <c r="J723" s="71"/>
      <c r="K723" s="71"/>
      <c r="L723" s="71"/>
      <c r="M723" s="71"/>
      <c r="N723" s="71"/>
      <c r="O723" s="71"/>
      <c r="P723" s="71"/>
      <c r="Q723" s="71"/>
    </row>
    <row r="724" spans="1:17" ht="15.75" customHeight="1">
      <c r="A724" s="70"/>
      <c r="B724" s="72"/>
      <c r="C724" s="71"/>
      <c r="D724" s="71"/>
      <c r="E724" s="71"/>
      <c r="F724" s="71"/>
      <c r="G724" s="71"/>
      <c r="H724" s="72"/>
      <c r="I724" s="71"/>
      <c r="J724" s="71"/>
      <c r="K724" s="71"/>
      <c r="L724" s="71"/>
      <c r="M724" s="71"/>
      <c r="N724" s="71"/>
      <c r="O724" s="71"/>
      <c r="P724" s="71"/>
      <c r="Q724" s="71"/>
    </row>
    <row r="725" spans="1:17" ht="15.75" customHeight="1">
      <c r="A725" s="70"/>
      <c r="B725" s="72"/>
      <c r="C725" s="71"/>
      <c r="D725" s="71"/>
      <c r="E725" s="71"/>
      <c r="F725" s="71"/>
      <c r="G725" s="71"/>
      <c r="H725" s="72"/>
      <c r="I725" s="71"/>
      <c r="J725" s="71"/>
      <c r="K725" s="71"/>
      <c r="L725" s="71"/>
      <c r="M725" s="71"/>
      <c r="N725" s="71"/>
      <c r="O725" s="71"/>
      <c r="P725" s="71"/>
      <c r="Q725" s="71"/>
    </row>
    <row r="726" spans="1:17" ht="15.75" customHeight="1">
      <c r="A726" s="70"/>
      <c r="B726" s="72"/>
      <c r="C726" s="71"/>
      <c r="D726" s="71"/>
      <c r="E726" s="71"/>
      <c r="F726" s="71"/>
      <c r="G726" s="71"/>
      <c r="H726" s="72"/>
      <c r="I726" s="71"/>
      <c r="J726" s="71"/>
      <c r="K726" s="71"/>
      <c r="L726" s="71"/>
      <c r="M726" s="71"/>
      <c r="N726" s="71"/>
      <c r="O726" s="71"/>
      <c r="P726" s="71"/>
      <c r="Q726" s="71"/>
    </row>
    <row r="727" spans="1:17" ht="15.75" customHeight="1">
      <c r="A727" s="70"/>
      <c r="B727" s="72"/>
      <c r="C727" s="71"/>
      <c r="D727" s="71"/>
      <c r="E727" s="71"/>
      <c r="F727" s="71"/>
      <c r="G727" s="71"/>
      <c r="H727" s="72"/>
      <c r="I727" s="71"/>
      <c r="J727" s="71"/>
      <c r="K727" s="71"/>
      <c r="L727" s="71"/>
      <c r="M727" s="71"/>
      <c r="N727" s="71"/>
      <c r="O727" s="71"/>
      <c r="P727" s="71"/>
      <c r="Q727" s="71"/>
    </row>
    <row r="728" spans="1:17" ht="15.75" customHeight="1">
      <c r="A728" s="70"/>
      <c r="B728" s="72"/>
      <c r="C728" s="71"/>
      <c r="D728" s="71"/>
      <c r="E728" s="71"/>
      <c r="F728" s="71"/>
      <c r="G728" s="71"/>
      <c r="H728" s="72"/>
      <c r="I728" s="71"/>
      <c r="J728" s="71"/>
      <c r="K728" s="71"/>
      <c r="L728" s="71"/>
      <c r="M728" s="71"/>
      <c r="N728" s="71"/>
      <c r="O728" s="71"/>
      <c r="P728" s="71"/>
      <c r="Q728" s="71"/>
    </row>
    <row r="729" spans="1:17" ht="15.75" customHeight="1">
      <c r="A729" s="70"/>
      <c r="B729" s="72"/>
      <c r="C729" s="71"/>
      <c r="D729" s="71"/>
      <c r="E729" s="71"/>
      <c r="F729" s="71"/>
      <c r="G729" s="71"/>
      <c r="H729" s="72"/>
      <c r="I729" s="71"/>
      <c r="J729" s="71"/>
      <c r="K729" s="71"/>
      <c r="L729" s="71"/>
      <c r="M729" s="71"/>
      <c r="N729" s="71"/>
      <c r="O729" s="71"/>
      <c r="P729" s="71"/>
      <c r="Q729" s="71"/>
    </row>
    <row r="730" spans="1:17" ht="15.75" customHeight="1">
      <c r="A730" s="70"/>
      <c r="B730" s="72"/>
      <c r="C730" s="71"/>
      <c r="D730" s="71"/>
      <c r="E730" s="71"/>
      <c r="F730" s="71"/>
      <c r="G730" s="71"/>
      <c r="H730" s="72"/>
      <c r="I730" s="71"/>
      <c r="J730" s="71"/>
      <c r="K730" s="71"/>
      <c r="L730" s="71"/>
      <c r="M730" s="71"/>
      <c r="N730" s="71"/>
      <c r="O730" s="71"/>
      <c r="P730" s="71"/>
      <c r="Q730" s="71"/>
    </row>
    <row r="731" spans="1:17" ht="15.75" customHeight="1">
      <c r="A731" s="70"/>
      <c r="B731" s="72"/>
      <c r="C731" s="71"/>
      <c r="D731" s="71"/>
      <c r="E731" s="71"/>
      <c r="F731" s="71"/>
      <c r="G731" s="71"/>
      <c r="H731" s="72"/>
      <c r="I731" s="71"/>
      <c r="J731" s="71"/>
      <c r="K731" s="71"/>
      <c r="L731" s="71"/>
      <c r="M731" s="71"/>
      <c r="N731" s="71"/>
      <c r="O731" s="71"/>
      <c r="P731" s="71"/>
      <c r="Q731" s="71"/>
    </row>
    <row r="732" spans="1:17" ht="15.75" customHeight="1">
      <c r="A732" s="70"/>
      <c r="B732" s="72"/>
      <c r="C732" s="71"/>
      <c r="D732" s="71"/>
      <c r="E732" s="71"/>
      <c r="F732" s="71"/>
      <c r="G732" s="71"/>
      <c r="H732" s="72"/>
      <c r="I732" s="71"/>
      <c r="J732" s="71"/>
      <c r="K732" s="71"/>
      <c r="L732" s="71"/>
      <c r="M732" s="71"/>
      <c r="N732" s="71"/>
      <c r="O732" s="71"/>
      <c r="P732" s="71"/>
      <c r="Q732" s="71"/>
    </row>
    <row r="733" spans="1:17" ht="15.75" customHeight="1">
      <c r="A733" s="70"/>
      <c r="B733" s="72"/>
      <c r="C733" s="71"/>
      <c r="D733" s="71"/>
      <c r="E733" s="71"/>
      <c r="F733" s="71"/>
      <c r="G733" s="71"/>
      <c r="H733" s="72"/>
      <c r="I733" s="71"/>
      <c r="J733" s="71"/>
      <c r="K733" s="71"/>
      <c r="L733" s="71"/>
      <c r="M733" s="71"/>
      <c r="N733" s="71"/>
      <c r="O733" s="71"/>
      <c r="P733" s="71"/>
      <c r="Q733" s="71"/>
    </row>
    <row r="734" spans="1:17" ht="15.75" customHeight="1">
      <c r="A734" s="70"/>
      <c r="B734" s="72"/>
      <c r="C734" s="71"/>
      <c r="D734" s="71"/>
      <c r="E734" s="71"/>
      <c r="F734" s="71"/>
      <c r="G734" s="71"/>
      <c r="H734" s="72"/>
      <c r="I734" s="71"/>
      <c r="J734" s="71"/>
      <c r="K734" s="71"/>
      <c r="L734" s="71"/>
      <c r="M734" s="71"/>
      <c r="N734" s="71"/>
      <c r="O734" s="71"/>
      <c r="P734" s="71"/>
      <c r="Q734" s="71"/>
    </row>
    <row r="735" spans="1:17" ht="15.75" customHeight="1">
      <c r="A735" s="70"/>
      <c r="B735" s="72"/>
      <c r="C735" s="71"/>
      <c r="D735" s="71"/>
      <c r="E735" s="71"/>
      <c r="F735" s="71"/>
      <c r="G735" s="71"/>
      <c r="H735" s="72"/>
      <c r="I735" s="71"/>
      <c r="J735" s="71"/>
      <c r="K735" s="71"/>
      <c r="L735" s="71"/>
      <c r="M735" s="71"/>
      <c r="N735" s="71"/>
      <c r="O735" s="71"/>
      <c r="P735" s="71"/>
      <c r="Q735" s="71"/>
    </row>
    <row r="736" spans="1:17" ht="15.75" customHeight="1">
      <c r="A736" s="70"/>
      <c r="B736" s="72"/>
      <c r="C736" s="71"/>
      <c r="D736" s="71"/>
      <c r="E736" s="71"/>
      <c r="F736" s="71"/>
      <c r="G736" s="71"/>
      <c r="H736" s="72"/>
      <c r="I736" s="71"/>
      <c r="J736" s="71"/>
      <c r="K736" s="71"/>
      <c r="L736" s="71"/>
      <c r="M736" s="71"/>
      <c r="N736" s="71"/>
      <c r="O736" s="71"/>
      <c r="P736" s="71"/>
      <c r="Q736" s="71"/>
    </row>
    <row r="737" spans="1:17" ht="15.75" customHeight="1">
      <c r="A737" s="70"/>
      <c r="B737" s="72"/>
      <c r="C737" s="71"/>
      <c r="D737" s="71"/>
      <c r="E737" s="71"/>
      <c r="F737" s="71"/>
      <c r="G737" s="71"/>
      <c r="H737" s="72"/>
      <c r="I737" s="71"/>
      <c r="J737" s="71"/>
      <c r="K737" s="71"/>
      <c r="L737" s="71"/>
      <c r="M737" s="71"/>
      <c r="N737" s="71"/>
      <c r="O737" s="71"/>
      <c r="P737" s="71"/>
      <c r="Q737" s="71"/>
    </row>
    <row r="738" spans="1:17" ht="15.75" customHeight="1">
      <c r="A738" s="70"/>
      <c r="B738" s="72"/>
      <c r="C738" s="71"/>
      <c r="D738" s="71"/>
      <c r="E738" s="71"/>
      <c r="F738" s="71"/>
      <c r="G738" s="71"/>
      <c r="H738" s="72"/>
      <c r="I738" s="71"/>
      <c r="J738" s="71"/>
      <c r="K738" s="71"/>
      <c r="L738" s="71"/>
      <c r="M738" s="71"/>
      <c r="N738" s="71"/>
      <c r="O738" s="71"/>
      <c r="P738" s="71"/>
      <c r="Q738" s="71"/>
    </row>
    <row r="739" spans="1:17" ht="15.75" customHeight="1">
      <c r="A739" s="70"/>
      <c r="B739" s="72"/>
      <c r="C739" s="71"/>
      <c r="D739" s="71"/>
      <c r="E739" s="71"/>
      <c r="F739" s="71"/>
      <c r="G739" s="71"/>
      <c r="H739" s="72"/>
      <c r="I739" s="71"/>
      <c r="J739" s="71"/>
      <c r="K739" s="71"/>
      <c r="L739" s="71"/>
      <c r="M739" s="71"/>
      <c r="N739" s="71"/>
      <c r="O739" s="71"/>
      <c r="P739" s="71"/>
      <c r="Q739" s="71"/>
    </row>
    <row r="740" spans="1:17" ht="15.75" customHeight="1">
      <c r="A740" s="70"/>
      <c r="B740" s="72"/>
      <c r="C740" s="71"/>
      <c r="D740" s="71"/>
      <c r="E740" s="71"/>
      <c r="F740" s="71"/>
      <c r="G740" s="71"/>
      <c r="H740" s="72"/>
      <c r="I740" s="71"/>
      <c r="J740" s="71"/>
      <c r="K740" s="71"/>
      <c r="L740" s="71"/>
      <c r="M740" s="71"/>
      <c r="N740" s="71"/>
      <c r="O740" s="71"/>
      <c r="P740" s="71"/>
      <c r="Q740" s="71"/>
    </row>
    <row r="741" spans="1:17" ht="15.75" customHeight="1">
      <c r="A741" s="70"/>
      <c r="B741" s="72"/>
      <c r="C741" s="71"/>
      <c r="D741" s="71"/>
      <c r="E741" s="71"/>
      <c r="F741" s="71"/>
      <c r="G741" s="71"/>
      <c r="H741" s="72"/>
      <c r="I741" s="71"/>
      <c r="J741" s="71"/>
      <c r="K741" s="71"/>
      <c r="L741" s="71"/>
      <c r="M741" s="71"/>
      <c r="N741" s="71"/>
      <c r="O741" s="71"/>
      <c r="P741" s="71"/>
      <c r="Q741" s="71"/>
    </row>
    <row r="742" spans="1:17" ht="15.75" customHeight="1">
      <c r="A742" s="70"/>
      <c r="B742" s="72"/>
      <c r="C742" s="71"/>
      <c r="D742" s="71"/>
      <c r="E742" s="71"/>
      <c r="F742" s="71"/>
      <c r="G742" s="71"/>
      <c r="H742" s="72"/>
      <c r="I742" s="71"/>
      <c r="J742" s="71"/>
      <c r="K742" s="71"/>
      <c r="L742" s="71"/>
      <c r="M742" s="71"/>
      <c r="N742" s="71"/>
      <c r="O742" s="71"/>
      <c r="P742" s="71"/>
      <c r="Q742" s="71"/>
    </row>
    <row r="743" spans="1:17" ht="15.75" customHeight="1">
      <c r="A743" s="70"/>
      <c r="B743" s="72"/>
      <c r="C743" s="71"/>
      <c r="D743" s="71"/>
      <c r="E743" s="71"/>
      <c r="F743" s="71"/>
      <c r="G743" s="71"/>
      <c r="H743" s="72"/>
      <c r="I743" s="71"/>
      <c r="J743" s="71"/>
      <c r="K743" s="71"/>
      <c r="L743" s="71"/>
      <c r="M743" s="71"/>
      <c r="N743" s="71"/>
      <c r="O743" s="71"/>
      <c r="P743" s="71"/>
      <c r="Q743" s="71"/>
    </row>
    <row r="744" spans="1:17" ht="15.75" customHeight="1">
      <c r="A744" s="70"/>
      <c r="B744" s="72"/>
      <c r="C744" s="71"/>
      <c r="D744" s="71"/>
      <c r="E744" s="71"/>
      <c r="F744" s="71"/>
      <c r="G744" s="71"/>
      <c r="H744" s="72"/>
      <c r="I744" s="71"/>
      <c r="J744" s="71"/>
      <c r="K744" s="71"/>
      <c r="L744" s="71"/>
      <c r="M744" s="71"/>
      <c r="N744" s="71"/>
      <c r="O744" s="71"/>
      <c r="P744" s="71"/>
      <c r="Q744" s="71"/>
    </row>
    <row r="745" spans="1:17" ht="15.75" customHeight="1">
      <c r="A745" s="70"/>
      <c r="B745" s="72"/>
      <c r="C745" s="71"/>
      <c r="D745" s="71"/>
      <c r="E745" s="71"/>
      <c r="F745" s="71"/>
      <c r="G745" s="71"/>
      <c r="H745" s="72"/>
      <c r="I745" s="71"/>
      <c r="J745" s="71"/>
      <c r="K745" s="71"/>
      <c r="L745" s="71"/>
      <c r="M745" s="71"/>
      <c r="N745" s="71"/>
      <c r="O745" s="71"/>
      <c r="P745" s="71"/>
      <c r="Q745" s="71"/>
    </row>
    <row r="746" spans="1:17" ht="15.75" customHeight="1">
      <c r="A746" s="70"/>
      <c r="B746" s="72"/>
      <c r="C746" s="71"/>
      <c r="D746" s="71"/>
      <c r="E746" s="71"/>
      <c r="F746" s="71"/>
      <c r="G746" s="71"/>
      <c r="H746" s="72"/>
      <c r="I746" s="71"/>
      <c r="J746" s="71"/>
      <c r="K746" s="71"/>
      <c r="L746" s="71"/>
      <c r="M746" s="71"/>
      <c r="N746" s="71"/>
      <c r="O746" s="71"/>
      <c r="P746" s="71"/>
      <c r="Q746" s="71"/>
    </row>
    <row r="747" spans="1:17" ht="15.75" customHeight="1">
      <c r="A747" s="70"/>
      <c r="B747" s="72"/>
      <c r="C747" s="71"/>
      <c r="D747" s="71"/>
      <c r="E747" s="71"/>
      <c r="F747" s="71"/>
      <c r="G747" s="71"/>
      <c r="H747" s="72"/>
      <c r="I747" s="71"/>
      <c r="J747" s="71"/>
      <c r="K747" s="71"/>
      <c r="L747" s="71"/>
      <c r="M747" s="71"/>
      <c r="N747" s="71"/>
      <c r="O747" s="71"/>
      <c r="P747" s="71"/>
      <c r="Q747" s="71"/>
    </row>
    <row r="748" spans="1:17" ht="15.75" customHeight="1">
      <c r="A748" s="70"/>
      <c r="B748" s="72"/>
      <c r="C748" s="71"/>
      <c r="D748" s="71"/>
      <c r="E748" s="71"/>
      <c r="F748" s="71"/>
      <c r="G748" s="71"/>
      <c r="H748" s="72"/>
      <c r="I748" s="71"/>
      <c r="J748" s="71"/>
      <c r="K748" s="71"/>
      <c r="L748" s="71"/>
      <c r="M748" s="71"/>
      <c r="N748" s="71"/>
      <c r="O748" s="71"/>
      <c r="P748" s="71"/>
      <c r="Q748" s="71"/>
    </row>
    <row r="749" spans="1:17" ht="15.75" customHeight="1">
      <c r="A749" s="70"/>
      <c r="B749" s="72"/>
      <c r="C749" s="71"/>
      <c r="D749" s="71"/>
      <c r="E749" s="71"/>
      <c r="F749" s="71"/>
      <c r="G749" s="71"/>
      <c r="H749" s="72"/>
      <c r="I749" s="71"/>
      <c r="J749" s="71"/>
      <c r="K749" s="71"/>
      <c r="L749" s="71"/>
      <c r="M749" s="71"/>
      <c r="N749" s="71"/>
      <c r="O749" s="71"/>
      <c r="P749" s="71"/>
      <c r="Q749" s="71"/>
    </row>
    <row r="750" spans="1:17" ht="15.75" customHeight="1">
      <c r="A750" s="70"/>
      <c r="B750" s="72"/>
      <c r="C750" s="71"/>
      <c r="D750" s="71"/>
      <c r="E750" s="71"/>
      <c r="F750" s="71"/>
      <c r="G750" s="71"/>
      <c r="H750" s="72"/>
      <c r="I750" s="71"/>
      <c r="J750" s="71"/>
      <c r="K750" s="71"/>
      <c r="L750" s="71"/>
      <c r="M750" s="71"/>
      <c r="N750" s="71"/>
      <c r="O750" s="71"/>
      <c r="P750" s="71"/>
      <c r="Q750" s="71"/>
    </row>
    <row r="751" spans="1:17" ht="15.75" customHeight="1">
      <c r="A751" s="70"/>
      <c r="B751" s="72"/>
      <c r="C751" s="71"/>
      <c r="D751" s="71"/>
      <c r="E751" s="71"/>
      <c r="F751" s="71"/>
      <c r="G751" s="71"/>
      <c r="H751" s="72"/>
      <c r="I751" s="71"/>
      <c r="J751" s="71"/>
      <c r="K751" s="71"/>
      <c r="L751" s="71"/>
      <c r="M751" s="71"/>
      <c r="N751" s="71"/>
      <c r="O751" s="71"/>
      <c r="P751" s="71"/>
      <c r="Q751" s="71"/>
    </row>
    <row r="752" spans="1:17" ht="15.75" customHeight="1">
      <c r="A752" s="70"/>
      <c r="B752" s="72"/>
      <c r="C752" s="71"/>
      <c r="D752" s="71"/>
      <c r="E752" s="71"/>
      <c r="F752" s="71"/>
      <c r="G752" s="71"/>
      <c r="H752" s="72"/>
      <c r="I752" s="71"/>
      <c r="J752" s="71"/>
      <c r="K752" s="71"/>
      <c r="L752" s="71"/>
      <c r="M752" s="71"/>
      <c r="N752" s="71"/>
      <c r="O752" s="71"/>
      <c r="P752" s="71"/>
      <c r="Q752" s="71"/>
    </row>
    <row r="753" spans="1:17" ht="15.75" customHeight="1">
      <c r="A753" s="70"/>
      <c r="B753" s="72"/>
      <c r="C753" s="71"/>
      <c r="D753" s="71"/>
      <c r="E753" s="71"/>
      <c r="F753" s="71"/>
      <c r="G753" s="71"/>
      <c r="H753" s="72"/>
      <c r="I753" s="71"/>
      <c r="J753" s="71"/>
      <c r="K753" s="71"/>
      <c r="L753" s="71"/>
      <c r="M753" s="71"/>
      <c r="N753" s="71"/>
      <c r="O753" s="71"/>
      <c r="P753" s="71"/>
      <c r="Q753" s="71"/>
    </row>
    <row r="754" spans="1:17" ht="15.75" customHeight="1">
      <c r="A754" s="70"/>
      <c r="B754" s="72"/>
      <c r="C754" s="71"/>
      <c r="D754" s="71"/>
      <c r="E754" s="71"/>
      <c r="F754" s="71"/>
      <c r="G754" s="71"/>
      <c r="H754" s="72"/>
      <c r="I754" s="71"/>
      <c r="J754" s="71"/>
      <c r="K754" s="71"/>
      <c r="L754" s="71"/>
      <c r="M754" s="71"/>
      <c r="N754" s="71"/>
      <c r="O754" s="71"/>
      <c r="P754" s="71"/>
      <c r="Q754" s="71"/>
    </row>
    <row r="755" spans="1:17" ht="15.75" customHeight="1">
      <c r="A755" s="70"/>
      <c r="B755" s="72"/>
      <c r="C755" s="71"/>
      <c r="D755" s="71"/>
      <c r="E755" s="71"/>
      <c r="F755" s="71"/>
      <c r="G755" s="71"/>
      <c r="H755" s="72"/>
      <c r="I755" s="71"/>
      <c r="J755" s="71"/>
      <c r="K755" s="71"/>
      <c r="L755" s="71"/>
      <c r="M755" s="71"/>
      <c r="N755" s="71"/>
      <c r="O755" s="71"/>
      <c r="P755" s="71"/>
      <c r="Q755" s="71"/>
    </row>
    <row r="756" spans="1:17" ht="15.75" customHeight="1">
      <c r="A756" s="70"/>
      <c r="B756" s="72"/>
      <c r="C756" s="71"/>
      <c r="D756" s="71"/>
      <c r="E756" s="71"/>
      <c r="F756" s="71"/>
      <c r="G756" s="71"/>
      <c r="H756" s="72"/>
      <c r="I756" s="71"/>
      <c r="J756" s="71"/>
      <c r="K756" s="71"/>
      <c r="L756" s="71"/>
      <c r="M756" s="71"/>
      <c r="N756" s="71"/>
      <c r="O756" s="71"/>
      <c r="P756" s="71"/>
      <c r="Q756" s="71"/>
    </row>
    <row r="757" spans="1:17" ht="15.75" customHeight="1">
      <c r="A757" s="70"/>
      <c r="B757" s="72"/>
      <c r="C757" s="71"/>
      <c r="D757" s="71"/>
      <c r="E757" s="71"/>
      <c r="F757" s="71"/>
      <c r="G757" s="71"/>
      <c r="H757" s="72"/>
      <c r="I757" s="71"/>
      <c r="J757" s="71"/>
      <c r="K757" s="71"/>
      <c r="L757" s="71"/>
      <c r="M757" s="71"/>
      <c r="N757" s="71"/>
      <c r="O757" s="71"/>
      <c r="P757" s="71"/>
      <c r="Q757" s="71"/>
    </row>
    <row r="758" spans="1:17" ht="15.75" customHeight="1">
      <c r="A758" s="70"/>
      <c r="B758" s="72"/>
      <c r="C758" s="71"/>
      <c r="D758" s="71"/>
      <c r="E758" s="71"/>
      <c r="F758" s="71"/>
      <c r="G758" s="71"/>
      <c r="H758" s="72"/>
      <c r="I758" s="71"/>
      <c r="J758" s="71"/>
      <c r="K758" s="71"/>
      <c r="L758" s="71"/>
      <c r="M758" s="71"/>
      <c r="N758" s="71"/>
      <c r="O758" s="71"/>
      <c r="P758" s="71"/>
      <c r="Q758" s="71"/>
    </row>
    <row r="759" spans="1:17" ht="15.75" customHeight="1">
      <c r="A759" s="70"/>
      <c r="B759" s="72"/>
      <c r="C759" s="71"/>
      <c r="D759" s="71"/>
      <c r="E759" s="71"/>
      <c r="F759" s="71"/>
      <c r="G759" s="71"/>
      <c r="H759" s="72"/>
      <c r="I759" s="71"/>
      <c r="J759" s="71"/>
      <c r="K759" s="71"/>
      <c r="L759" s="71"/>
      <c r="M759" s="71"/>
      <c r="N759" s="71"/>
      <c r="O759" s="71"/>
      <c r="P759" s="71"/>
      <c r="Q759" s="71"/>
    </row>
    <row r="760" spans="1:17" ht="15.75" customHeight="1">
      <c r="A760" s="70"/>
      <c r="B760" s="72"/>
      <c r="C760" s="71"/>
      <c r="D760" s="71"/>
      <c r="E760" s="71"/>
      <c r="F760" s="71"/>
      <c r="G760" s="71"/>
      <c r="H760" s="72"/>
      <c r="I760" s="71"/>
      <c r="J760" s="71"/>
      <c r="K760" s="71"/>
      <c r="L760" s="71"/>
      <c r="M760" s="71"/>
      <c r="N760" s="71"/>
      <c r="O760" s="71"/>
      <c r="P760" s="71"/>
      <c r="Q760" s="71"/>
    </row>
    <row r="761" spans="1:17" ht="15.75" customHeight="1">
      <c r="A761" s="70"/>
      <c r="B761" s="72"/>
      <c r="C761" s="71"/>
      <c r="D761" s="71"/>
      <c r="E761" s="71"/>
      <c r="F761" s="71"/>
      <c r="G761" s="71"/>
      <c r="H761" s="72"/>
      <c r="I761" s="71"/>
      <c r="J761" s="71"/>
      <c r="K761" s="71"/>
      <c r="L761" s="71"/>
      <c r="M761" s="71"/>
      <c r="N761" s="71"/>
      <c r="O761" s="71"/>
      <c r="P761" s="71"/>
      <c r="Q761" s="71"/>
    </row>
    <row r="762" spans="1:17" ht="15.75" customHeight="1">
      <c r="A762" s="70"/>
      <c r="B762" s="72"/>
      <c r="C762" s="71"/>
      <c r="D762" s="71"/>
      <c r="E762" s="71"/>
      <c r="F762" s="71"/>
      <c r="G762" s="71"/>
      <c r="H762" s="72"/>
      <c r="I762" s="71"/>
      <c r="J762" s="71"/>
      <c r="K762" s="71"/>
      <c r="L762" s="71"/>
      <c r="M762" s="71"/>
      <c r="N762" s="71"/>
      <c r="O762" s="71"/>
      <c r="P762" s="71"/>
      <c r="Q762" s="71"/>
    </row>
    <row r="763" spans="1:17" ht="15.75" customHeight="1">
      <c r="A763" s="70"/>
      <c r="B763" s="72"/>
      <c r="C763" s="71"/>
      <c r="D763" s="71"/>
      <c r="E763" s="71"/>
      <c r="F763" s="71"/>
      <c r="G763" s="71"/>
      <c r="H763" s="72"/>
      <c r="I763" s="71"/>
      <c r="J763" s="71"/>
      <c r="K763" s="71"/>
      <c r="L763" s="71"/>
      <c r="M763" s="71"/>
      <c r="N763" s="71"/>
      <c r="O763" s="71"/>
      <c r="P763" s="71"/>
      <c r="Q763" s="71"/>
    </row>
    <row r="764" spans="1:17" ht="15.75" customHeight="1">
      <c r="A764" s="70"/>
      <c r="B764" s="72"/>
      <c r="C764" s="71"/>
      <c r="D764" s="71"/>
      <c r="E764" s="71"/>
      <c r="F764" s="71"/>
      <c r="G764" s="71"/>
      <c r="H764" s="72"/>
      <c r="I764" s="71"/>
      <c r="J764" s="71"/>
      <c r="K764" s="71"/>
      <c r="L764" s="71"/>
      <c r="M764" s="71"/>
      <c r="N764" s="71"/>
      <c r="O764" s="71"/>
      <c r="P764" s="71"/>
      <c r="Q764" s="71"/>
    </row>
    <row r="765" spans="1:17" ht="15.75" customHeight="1">
      <c r="A765" s="70"/>
      <c r="B765" s="72"/>
      <c r="C765" s="71"/>
      <c r="D765" s="71"/>
      <c r="E765" s="71"/>
      <c r="F765" s="71"/>
      <c r="G765" s="71"/>
      <c r="H765" s="72"/>
      <c r="I765" s="71"/>
      <c r="J765" s="71"/>
      <c r="K765" s="71"/>
      <c r="L765" s="71"/>
      <c r="M765" s="71"/>
      <c r="N765" s="71"/>
      <c r="O765" s="71"/>
      <c r="P765" s="71"/>
      <c r="Q765" s="71"/>
    </row>
    <row r="766" spans="1:17" ht="15.75" customHeight="1">
      <c r="A766" s="70"/>
      <c r="B766" s="72"/>
      <c r="C766" s="71"/>
      <c r="D766" s="71"/>
      <c r="E766" s="71"/>
      <c r="F766" s="71"/>
      <c r="G766" s="71"/>
      <c r="H766" s="72"/>
      <c r="I766" s="71"/>
      <c r="J766" s="71"/>
      <c r="K766" s="71"/>
      <c r="L766" s="71"/>
      <c r="M766" s="71"/>
      <c r="N766" s="71"/>
      <c r="O766" s="71"/>
      <c r="P766" s="71"/>
      <c r="Q766" s="71"/>
    </row>
    <row r="767" spans="1:17" ht="15.75" customHeight="1">
      <c r="A767" s="70"/>
      <c r="B767" s="72"/>
      <c r="C767" s="71"/>
      <c r="D767" s="71"/>
      <c r="E767" s="71"/>
      <c r="F767" s="71"/>
      <c r="G767" s="71"/>
      <c r="H767" s="72"/>
      <c r="I767" s="71"/>
      <c r="J767" s="71"/>
      <c r="K767" s="71"/>
      <c r="L767" s="71"/>
      <c r="M767" s="71"/>
      <c r="N767" s="71"/>
      <c r="O767" s="71"/>
      <c r="P767" s="71"/>
      <c r="Q767" s="71"/>
    </row>
    <row r="768" spans="1:17" ht="15.75" customHeight="1">
      <c r="A768" s="70"/>
      <c r="B768" s="72"/>
      <c r="C768" s="71"/>
      <c r="D768" s="71"/>
      <c r="E768" s="71"/>
      <c r="F768" s="71"/>
      <c r="G768" s="71"/>
      <c r="H768" s="72"/>
      <c r="I768" s="71"/>
      <c r="J768" s="71"/>
      <c r="K768" s="71"/>
      <c r="L768" s="71"/>
      <c r="M768" s="71"/>
      <c r="N768" s="71"/>
      <c r="O768" s="71"/>
      <c r="P768" s="71"/>
      <c r="Q768" s="71"/>
    </row>
    <row r="769" spans="1:17" ht="15.75" customHeight="1">
      <c r="A769" s="70"/>
      <c r="B769" s="72"/>
      <c r="C769" s="71"/>
      <c r="D769" s="71"/>
      <c r="E769" s="71"/>
      <c r="F769" s="71"/>
      <c r="G769" s="71"/>
      <c r="H769" s="72"/>
      <c r="I769" s="71"/>
      <c r="J769" s="71"/>
      <c r="K769" s="71"/>
      <c r="L769" s="71"/>
      <c r="M769" s="71"/>
      <c r="N769" s="71"/>
      <c r="O769" s="71"/>
      <c r="P769" s="71"/>
      <c r="Q769" s="71"/>
    </row>
    <row r="770" spans="1:17" ht="15.75" customHeight="1">
      <c r="A770" s="70"/>
      <c r="B770" s="72"/>
      <c r="C770" s="71"/>
      <c r="D770" s="71"/>
      <c r="E770" s="71"/>
      <c r="F770" s="71"/>
      <c r="G770" s="71"/>
      <c r="H770" s="72"/>
      <c r="I770" s="71"/>
      <c r="J770" s="71"/>
      <c r="K770" s="71"/>
      <c r="L770" s="71"/>
      <c r="M770" s="71"/>
      <c r="N770" s="71"/>
      <c r="O770" s="71"/>
      <c r="P770" s="71"/>
      <c r="Q770" s="71"/>
    </row>
    <row r="771" spans="1:17" ht="15.75" customHeight="1">
      <c r="A771" s="70"/>
      <c r="B771" s="72"/>
      <c r="C771" s="71"/>
      <c r="D771" s="71"/>
      <c r="E771" s="71"/>
      <c r="F771" s="71"/>
      <c r="G771" s="71"/>
      <c r="H771" s="72"/>
      <c r="I771" s="71"/>
      <c r="J771" s="71"/>
      <c r="K771" s="71"/>
      <c r="L771" s="71"/>
      <c r="M771" s="71"/>
      <c r="N771" s="71"/>
      <c r="O771" s="71"/>
      <c r="P771" s="71"/>
      <c r="Q771" s="71"/>
    </row>
    <row r="772" spans="1:17" ht="15.75" customHeight="1">
      <c r="A772" s="70"/>
      <c r="B772" s="72"/>
      <c r="C772" s="71"/>
      <c r="D772" s="71"/>
      <c r="E772" s="71"/>
      <c r="F772" s="71"/>
      <c r="G772" s="71"/>
      <c r="H772" s="72"/>
      <c r="I772" s="71"/>
      <c r="J772" s="71"/>
      <c r="K772" s="71"/>
      <c r="L772" s="71"/>
      <c r="M772" s="71"/>
      <c r="N772" s="71"/>
      <c r="O772" s="71"/>
      <c r="P772" s="71"/>
      <c r="Q772" s="71"/>
    </row>
    <row r="773" spans="1:17" ht="15.75" customHeight="1">
      <c r="A773" s="70"/>
      <c r="B773" s="72"/>
      <c r="C773" s="71"/>
      <c r="D773" s="71"/>
      <c r="E773" s="71"/>
      <c r="F773" s="71"/>
      <c r="G773" s="71"/>
      <c r="H773" s="72"/>
      <c r="I773" s="71"/>
      <c r="J773" s="71"/>
      <c r="K773" s="71"/>
      <c r="L773" s="71"/>
      <c r="M773" s="71"/>
      <c r="N773" s="71"/>
      <c r="O773" s="71"/>
      <c r="P773" s="71"/>
      <c r="Q773" s="71"/>
    </row>
    <row r="774" spans="1:17" ht="15.75" customHeight="1">
      <c r="A774" s="70"/>
      <c r="B774" s="72"/>
      <c r="C774" s="71"/>
      <c r="D774" s="71"/>
      <c r="E774" s="71"/>
      <c r="F774" s="71"/>
      <c r="G774" s="71"/>
      <c r="H774" s="72"/>
      <c r="I774" s="71"/>
      <c r="J774" s="71"/>
      <c r="K774" s="71"/>
      <c r="L774" s="71"/>
      <c r="M774" s="71"/>
      <c r="N774" s="71"/>
      <c r="O774" s="71"/>
      <c r="P774" s="71"/>
      <c r="Q774" s="71"/>
    </row>
    <row r="775" spans="1:17" ht="15.75" customHeight="1">
      <c r="A775" s="70"/>
      <c r="B775" s="72"/>
      <c r="C775" s="71"/>
      <c r="D775" s="71"/>
      <c r="E775" s="71"/>
      <c r="F775" s="71"/>
      <c r="G775" s="71"/>
      <c r="H775" s="72"/>
      <c r="I775" s="71"/>
      <c r="J775" s="71"/>
      <c r="K775" s="71"/>
      <c r="L775" s="71"/>
      <c r="M775" s="71"/>
      <c r="N775" s="71"/>
      <c r="O775" s="71"/>
      <c r="P775" s="71"/>
      <c r="Q775" s="71"/>
    </row>
    <row r="776" spans="1:17" ht="15.75" customHeight="1">
      <c r="A776" s="70"/>
      <c r="B776" s="72"/>
      <c r="C776" s="71"/>
      <c r="D776" s="71"/>
      <c r="E776" s="71"/>
      <c r="F776" s="71"/>
      <c r="G776" s="71"/>
      <c r="H776" s="72"/>
      <c r="I776" s="71"/>
      <c r="J776" s="71"/>
      <c r="K776" s="71"/>
      <c r="L776" s="71"/>
      <c r="M776" s="71"/>
      <c r="N776" s="71"/>
      <c r="O776" s="71"/>
      <c r="P776" s="71"/>
      <c r="Q776" s="71"/>
    </row>
    <row r="777" spans="1:17" ht="15.75" customHeight="1">
      <c r="A777" s="70"/>
      <c r="B777" s="72"/>
      <c r="C777" s="71"/>
      <c r="D777" s="71"/>
      <c r="E777" s="71"/>
      <c r="F777" s="71"/>
      <c r="G777" s="71"/>
      <c r="H777" s="72"/>
      <c r="I777" s="71"/>
      <c r="J777" s="71"/>
      <c r="K777" s="71"/>
      <c r="L777" s="71"/>
      <c r="M777" s="71"/>
      <c r="N777" s="71"/>
      <c r="O777" s="71"/>
      <c r="P777" s="71"/>
      <c r="Q777" s="71"/>
    </row>
    <row r="778" spans="1:17" ht="15.75" customHeight="1">
      <c r="A778" s="70"/>
      <c r="B778" s="72"/>
      <c r="C778" s="71"/>
      <c r="D778" s="71"/>
      <c r="E778" s="71"/>
      <c r="F778" s="71"/>
      <c r="G778" s="71"/>
      <c r="H778" s="72"/>
      <c r="I778" s="71"/>
      <c r="J778" s="71"/>
      <c r="K778" s="71"/>
      <c r="L778" s="71"/>
      <c r="M778" s="71"/>
      <c r="N778" s="71"/>
      <c r="O778" s="71"/>
      <c r="P778" s="71"/>
      <c r="Q778" s="71"/>
    </row>
    <row r="779" spans="1:17" ht="15.75" customHeight="1">
      <c r="A779" s="70"/>
      <c r="B779" s="72"/>
      <c r="C779" s="71"/>
      <c r="D779" s="71"/>
      <c r="E779" s="71"/>
      <c r="F779" s="71"/>
      <c r="G779" s="71"/>
      <c r="H779" s="72"/>
      <c r="I779" s="71"/>
      <c r="J779" s="71"/>
      <c r="K779" s="71"/>
      <c r="L779" s="71"/>
      <c r="M779" s="71"/>
      <c r="N779" s="71"/>
      <c r="O779" s="71"/>
      <c r="P779" s="71"/>
      <c r="Q779" s="71"/>
    </row>
    <row r="780" spans="1:17" ht="15.75" customHeight="1">
      <c r="A780" s="70"/>
      <c r="B780" s="72"/>
      <c r="C780" s="71"/>
      <c r="D780" s="71"/>
      <c r="E780" s="71"/>
      <c r="F780" s="71"/>
      <c r="G780" s="71"/>
      <c r="H780" s="72"/>
      <c r="I780" s="71"/>
      <c r="J780" s="71"/>
      <c r="K780" s="71"/>
      <c r="L780" s="71"/>
      <c r="M780" s="71"/>
      <c r="N780" s="71"/>
      <c r="O780" s="71"/>
      <c r="P780" s="71"/>
      <c r="Q780" s="71"/>
    </row>
    <row r="781" spans="1:17" ht="15.75" customHeight="1">
      <c r="A781" s="70"/>
      <c r="B781" s="72"/>
      <c r="C781" s="71"/>
      <c r="D781" s="71"/>
      <c r="E781" s="71"/>
      <c r="F781" s="71"/>
      <c r="G781" s="71"/>
      <c r="H781" s="72"/>
      <c r="I781" s="71"/>
      <c r="J781" s="71"/>
      <c r="K781" s="71"/>
      <c r="L781" s="71"/>
      <c r="M781" s="71"/>
      <c r="N781" s="71"/>
      <c r="O781" s="71"/>
      <c r="P781" s="71"/>
      <c r="Q781" s="71"/>
    </row>
    <row r="782" spans="1:17" ht="15.75" customHeight="1">
      <c r="A782" s="70"/>
      <c r="B782" s="72"/>
      <c r="C782" s="71"/>
      <c r="D782" s="71"/>
      <c r="E782" s="71"/>
      <c r="F782" s="71"/>
      <c r="G782" s="71"/>
      <c r="H782" s="72"/>
      <c r="I782" s="71"/>
      <c r="J782" s="71"/>
      <c r="K782" s="71"/>
      <c r="L782" s="71"/>
      <c r="M782" s="71"/>
      <c r="N782" s="71"/>
      <c r="O782" s="71"/>
      <c r="P782" s="71"/>
      <c r="Q782" s="71"/>
    </row>
    <row r="783" spans="1:17" ht="15.75" customHeight="1">
      <c r="A783" s="70"/>
      <c r="B783" s="72"/>
      <c r="C783" s="71"/>
      <c r="D783" s="71"/>
      <c r="E783" s="71"/>
      <c r="F783" s="71"/>
      <c r="G783" s="71"/>
      <c r="H783" s="72"/>
      <c r="I783" s="71"/>
      <c r="J783" s="71"/>
      <c r="K783" s="71"/>
      <c r="L783" s="71"/>
      <c r="M783" s="71"/>
      <c r="N783" s="71"/>
      <c r="O783" s="71"/>
      <c r="P783" s="71"/>
      <c r="Q783" s="71"/>
    </row>
    <row r="784" spans="1:17" ht="15.75" customHeight="1">
      <c r="A784" s="70"/>
      <c r="B784" s="72"/>
      <c r="C784" s="71"/>
      <c r="D784" s="71"/>
      <c r="E784" s="71"/>
      <c r="F784" s="71"/>
      <c r="G784" s="71"/>
      <c r="H784" s="72"/>
      <c r="I784" s="71"/>
      <c r="J784" s="71"/>
      <c r="K784" s="71"/>
      <c r="L784" s="71"/>
      <c r="M784" s="71"/>
      <c r="N784" s="71"/>
      <c r="O784" s="71"/>
      <c r="P784" s="71"/>
      <c r="Q784" s="71"/>
    </row>
    <row r="785" spans="1:17" ht="15.75" customHeight="1">
      <c r="A785" s="70"/>
      <c r="B785" s="72"/>
      <c r="C785" s="71"/>
      <c r="D785" s="71"/>
      <c r="E785" s="71"/>
      <c r="F785" s="71"/>
      <c r="G785" s="71"/>
      <c r="H785" s="72"/>
      <c r="I785" s="71"/>
      <c r="J785" s="71"/>
      <c r="K785" s="71"/>
      <c r="L785" s="71"/>
      <c r="M785" s="71"/>
      <c r="N785" s="71"/>
      <c r="O785" s="71"/>
      <c r="P785" s="71"/>
      <c r="Q785" s="71"/>
    </row>
    <row r="786" spans="1:17" ht="15.75" customHeight="1">
      <c r="A786" s="70"/>
      <c r="B786" s="72"/>
      <c r="C786" s="71"/>
      <c r="D786" s="71"/>
      <c r="E786" s="71"/>
      <c r="F786" s="71"/>
      <c r="G786" s="71"/>
      <c r="H786" s="72"/>
      <c r="I786" s="71"/>
      <c r="J786" s="71"/>
      <c r="K786" s="71"/>
      <c r="L786" s="71"/>
      <c r="M786" s="71"/>
      <c r="N786" s="71"/>
      <c r="O786" s="71"/>
      <c r="P786" s="71"/>
      <c r="Q786" s="71"/>
    </row>
    <row r="787" spans="1:17" ht="15.75" customHeight="1">
      <c r="A787" s="70"/>
      <c r="B787" s="72"/>
      <c r="C787" s="71"/>
      <c r="D787" s="71"/>
      <c r="E787" s="71"/>
      <c r="F787" s="71"/>
      <c r="G787" s="71"/>
      <c r="H787" s="72"/>
      <c r="I787" s="71"/>
      <c r="J787" s="71"/>
      <c r="K787" s="71"/>
      <c r="L787" s="71"/>
      <c r="M787" s="71"/>
      <c r="N787" s="71"/>
      <c r="O787" s="71"/>
      <c r="P787" s="71"/>
      <c r="Q787" s="71"/>
    </row>
    <row r="788" spans="1:17" ht="15.75" customHeight="1">
      <c r="A788" s="70"/>
      <c r="B788" s="72"/>
      <c r="C788" s="71"/>
      <c r="D788" s="71"/>
      <c r="E788" s="71"/>
      <c r="F788" s="71"/>
      <c r="G788" s="71"/>
      <c r="H788" s="72"/>
      <c r="I788" s="71"/>
      <c r="J788" s="71"/>
      <c r="K788" s="71"/>
      <c r="L788" s="71"/>
      <c r="M788" s="71"/>
      <c r="N788" s="71"/>
      <c r="O788" s="71"/>
      <c r="P788" s="71"/>
      <c r="Q788" s="71"/>
    </row>
    <row r="789" spans="1:17" ht="15.75" customHeight="1">
      <c r="A789" s="70"/>
      <c r="B789" s="72"/>
      <c r="C789" s="71"/>
      <c r="D789" s="71"/>
      <c r="E789" s="71"/>
      <c r="F789" s="71"/>
      <c r="G789" s="71"/>
      <c r="H789" s="72"/>
      <c r="I789" s="71"/>
      <c r="J789" s="71"/>
      <c r="K789" s="71"/>
      <c r="L789" s="71"/>
      <c r="M789" s="71"/>
      <c r="N789" s="71"/>
      <c r="O789" s="71"/>
      <c r="P789" s="71"/>
      <c r="Q789" s="71"/>
    </row>
    <row r="790" spans="1:17" ht="15.75" customHeight="1">
      <c r="A790" s="70"/>
      <c r="B790" s="72"/>
      <c r="C790" s="71"/>
      <c r="D790" s="71"/>
      <c r="E790" s="71"/>
      <c r="F790" s="71"/>
      <c r="G790" s="71"/>
      <c r="H790" s="72"/>
      <c r="I790" s="71"/>
      <c r="J790" s="71"/>
      <c r="K790" s="71"/>
      <c r="L790" s="71"/>
      <c r="M790" s="71"/>
      <c r="N790" s="71"/>
      <c r="O790" s="71"/>
      <c r="P790" s="71"/>
      <c r="Q790" s="71"/>
    </row>
    <row r="791" spans="1:17" ht="15.75" customHeight="1">
      <c r="A791" s="70"/>
      <c r="B791" s="72"/>
      <c r="C791" s="71"/>
      <c r="D791" s="71"/>
      <c r="E791" s="71"/>
      <c r="F791" s="71"/>
      <c r="G791" s="71"/>
      <c r="H791" s="72"/>
      <c r="I791" s="71"/>
      <c r="J791" s="71"/>
      <c r="K791" s="71"/>
      <c r="L791" s="71"/>
      <c r="M791" s="71"/>
      <c r="N791" s="71"/>
      <c r="O791" s="71"/>
      <c r="P791" s="71"/>
      <c r="Q791" s="71"/>
    </row>
    <row r="792" spans="1:17" ht="15.75" customHeight="1">
      <c r="A792" s="70"/>
      <c r="B792" s="72"/>
      <c r="C792" s="71"/>
      <c r="D792" s="71"/>
      <c r="E792" s="71"/>
      <c r="F792" s="71"/>
      <c r="G792" s="71"/>
      <c r="H792" s="72"/>
      <c r="I792" s="71"/>
      <c r="J792" s="71"/>
      <c r="K792" s="71"/>
      <c r="L792" s="71"/>
      <c r="M792" s="71"/>
      <c r="N792" s="71"/>
      <c r="O792" s="71"/>
      <c r="P792" s="71"/>
      <c r="Q792" s="71"/>
    </row>
    <row r="793" spans="1:17" ht="15.75" customHeight="1">
      <c r="A793" s="70"/>
      <c r="B793" s="72"/>
      <c r="C793" s="71"/>
      <c r="D793" s="71"/>
      <c r="E793" s="71"/>
      <c r="F793" s="71"/>
      <c r="G793" s="71"/>
      <c r="H793" s="72"/>
      <c r="I793" s="71"/>
      <c r="J793" s="71"/>
      <c r="K793" s="71"/>
      <c r="L793" s="71"/>
      <c r="M793" s="71"/>
      <c r="N793" s="71"/>
      <c r="O793" s="71"/>
      <c r="P793" s="71"/>
      <c r="Q793" s="71"/>
    </row>
    <row r="794" spans="1:17" ht="15.75" customHeight="1">
      <c r="A794" s="70"/>
      <c r="B794" s="72"/>
      <c r="C794" s="71"/>
      <c r="D794" s="71"/>
      <c r="E794" s="71"/>
      <c r="F794" s="71"/>
      <c r="G794" s="71"/>
      <c r="H794" s="72"/>
      <c r="I794" s="71"/>
      <c r="J794" s="71"/>
      <c r="K794" s="71"/>
      <c r="L794" s="71"/>
      <c r="M794" s="71"/>
      <c r="N794" s="71"/>
      <c r="O794" s="71"/>
      <c r="P794" s="71"/>
      <c r="Q794" s="71"/>
    </row>
    <row r="795" spans="1:17" ht="15.75" customHeight="1">
      <c r="A795" s="70"/>
      <c r="B795" s="72"/>
      <c r="C795" s="71"/>
      <c r="D795" s="71"/>
      <c r="E795" s="71"/>
      <c r="F795" s="71"/>
      <c r="G795" s="71"/>
      <c r="H795" s="72"/>
      <c r="I795" s="71"/>
      <c r="J795" s="71"/>
      <c r="K795" s="71"/>
      <c r="L795" s="71"/>
      <c r="M795" s="71"/>
      <c r="N795" s="71"/>
      <c r="O795" s="71"/>
      <c r="P795" s="71"/>
      <c r="Q795" s="71"/>
    </row>
    <row r="796" spans="1:17" ht="15.75" customHeight="1">
      <c r="A796" s="70"/>
      <c r="B796" s="72"/>
      <c r="C796" s="71"/>
      <c r="D796" s="71"/>
      <c r="E796" s="71"/>
      <c r="F796" s="71"/>
      <c r="G796" s="71"/>
      <c r="H796" s="72"/>
      <c r="I796" s="71"/>
      <c r="J796" s="71"/>
      <c r="K796" s="71"/>
      <c r="L796" s="71"/>
      <c r="M796" s="71"/>
      <c r="N796" s="71"/>
      <c r="O796" s="71"/>
      <c r="P796" s="71"/>
      <c r="Q796" s="71"/>
    </row>
    <row r="797" spans="1:17" ht="15.75" customHeight="1">
      <c r="A797" s="70"/>
      <c r="B797" s="72"/>
      <c r="C797" s="71"/>
      <c r="D797" s="71"/>
      <c r="E797" s="71"/>
      <c r="F797" s="71"/>
      <c r="G797" s="71"/>
      <c r="H797" s="72"/>
      <c r="I797" s="71"/>
      <c r="J797" s="71"/>
      <c r="K797" s="71"/>
      <c r="L797" s="71"/>
      <c r="M797" s="71"/>
      <c r="N797" s="71"/>
      <c r="O797" s="71"/>
      <c r="P797" s="71"/>
      <c r="Q797" s="71"/>
    </row>
    <row r="798" spans="1:17" ht="15.75" customHeight="1">
      <c r="A798" s="70"/>
      <c r="B798" s="72"/>
      <c r="C798" s="71"/>
      <c r="D798" s="71"/>
      <c r="E798" s="71"/>
      <c r="F798" s="71"/>
      <c r="G798" s="71"/>
      <c r="H798" s="72"/>
      <c r="I798" s="71"/>
      <c r="J798" s="71"/>
      <c r="K798" s="71"/>
      <c r="L798" s="71"/>
      <c r="M798" s="71"/>
      <c r="N798" s="71"/>
      <c r="O798" s="71"/>
      <c r="P798" s="71"/>
      <c r="Q798" s="71"/>
    </row>
    <row r="799" spans="1:17" ht="15.75" customHeight="1">
      <c r="A799" s="70"/>
      <c r="B799" s="72"/>
      <c r="C799" s="71"/>
      <c r="D799" s="71"/>
      <c r="E799" s="71"/>
      <c r="F799" s="71"/>
      <c r="G799" s="71"/>
      <c r="H799" s="72"/>
      <c r="I799" s="71"/>
      <c r="J799" s="71"/>
      <c r="K799" s="71"/>
      <c r="L799" s="71"/>
      <c r="M799" s="71"/>
      <c r="N799" s="71"/>
      <c r="O799" s="71"/>
      <c r="P799" s="71"/>
      <c r="Q799" s="71"/>
    </row>
    <row r="800" spans="1:17" ht="15.75" customHeight="1">
      <c r="A800" s="70"/>
      <c r="B800" s="72"/>
      <c r="C800" s="71"/>
      <c r="D800" s="71"/>
      <c r="E800" s="71"/>
      <c r="F800" s="71"/>
      <c r="G800" s="71"/>
      <c r="H800" s="72"/>
      <c r="I800" s="71"/>
      <c r="J800" s="71"/>
      <c r="K800" s="71"/>
      <c r="L800" s="71"/>
      <c r="M800" s="71"/>
      <c r="N800" s="71"/>
      <c r="O800" s="71"/>
      <c r="P800" s="71"/>
      <c r="Q800" s="71"/>
    </row>
    <row r="801" spans="1:17" ht="15.75" customHeight="1">
      <c r="A801" s="70"/>
      <c r="B801" s="72"/>
      <c r="C801" s="71"/>
      <c r="D801" s="71"/>
      <c r="E801" s="71"/>
      <c r="F801" s="71"/>
      <c r="G801" s="71"/>
      <c r="H801" s="72"/>
      <c r="I801" s="71"/>
      <c r="J801" s="71"/>
      <c r="K801" s="71"/>
      <c r="L801" s="71"/>
      <c r="M801" s="71"/>
      <c r="N801" s="71"/>
      <c r="O801" s="71"/>
      <c r="P801" s="71"/>
      <c r="Q801" s="71"/>
    </row>
    <row r="802" spans="1:17" ht="15.75" customHeight="1">
      <c r="A802" s="70"/>
      <c r="B802" s="72"/>
      <c r="C802" s="71"/>
      <c r="D802" s="71"/>
      <c r="E802" s="71"/>
      <c r="F802" s="71"/>
      <c r="G802" s="71"/>
      <c r="H802" s="72"/>
      <c r="I802" s="71"/>
      <c r="J802" s="71"/>
      <c r="K802" s="71"/>
      <c r="L802" s="71"/>
      <c r="M802" s="71"/>
      <c r="N802" s="71"/>
      <c r="O802" s="71"/>
      <c r="P802" s="71"/>
      <c r="Q802" s="71"/>
    </row>
    <row r="803" spans="1:17" ht="15.75" customHeight="1">
      <c r="A803" s="70"/>
      <c r="B803" s="72"/>
      <c r="C803" s="71"/>
      <c r="D803" s="71"/>
      <c r="E803" s="71"/>
      <c r="F803" s="71"/>
      <c r="G803" s="71"/>
      <c r="H803" s="72"/>
      <c r="I803" s="71"/>
      <c r="J803" s="71"/>
      <c r="K803" s="71"/>
      <c r="L803" s="71"/>
      <c r="M803" s="71"/>
      <c r="N803" s="71"/>
      <c r="O803" s="71"/>
      <c r="P803" s="71"/>
      <c r="Q803" s="71"/>
    </row>
    <row r="804" spans="1:17" ht="15.75" customHeight="1">
      <c r="A804" s="70"/>
      <c r="B804" s="72"/>
      <c r="C804" s="71"/>
      <c r="D804" s="71"/>
      <c r="E804" s="71"/>
      <c r="F804" s="71"/>
      <c r="G804" s="71"/>
      <c r="H804" s="72"/>
      <c r="I804" s="71"/>
      <c r="J804" s="71"/>
      <c r="K804" s="71"/>
      <c r="L804" s="71"/>
      <c r="M804" s="71"/>
      <c r="N804" s="71"/>
      <c r="O804" s="71"/>
      <c r="P804" s="71"/>
      <c r="Q804" s="71"/>
    </row>
    <row r="805" spans="1:17" ht="15.75" customHeight="1">
      <c r="A805" s="70"/>
      <c r="B805" s="72"/>
      <c r="C805" s="71"/>
      <c r="D805" s="71"/>
      <c r="E805" s="71"/>
      <c r="F805" s="71"/>
      <c r="G805" s="71"/>
      <c r="H805" s="72"/>
      <c r="I805" s="71"/>
      <c r="J805" s="71"/>
      <c r="K805" s="71"/>
      <c r="L805" s="71"/>
      <c r="M805" s="71"/>
      <c r="N805" s="71"/>
      <c r="O805" s="71"/>
      <c r="P805" s="71"/>
      <c r="Q805" s="71"/>
    </row>
    <row r="806" spans="1:17" ht="15.75" customHeight="1">
      <c r="A806" s="70"/>
      <c r="B806" s="72"/>
      <c r="C806" s="71"/>
      <c r="D806" s="71"/>
      <c r="E806" s="71"/>
      <c r="F806" s="71"/>
      <c r="G806" s="71"/>
      <c r="H806" s="72"/>
      <c r="I806" s="71"/>
      <c r="J806" s="71"/>
      <c r="K806" s="71"/>
      <c r="L806" s="71"/>
      <c r="M806" s="71"/>
      <c r="N806" s="71"/>
      <c r="O806" s="71"/>
      <c r="P806" s="71"/>
      <c r="Q806" s="71"/>
    </row>
    <row r="807" spans="1:17" ht="15.75" customHeight="1">
      <c r="A807" s="70"/>
      <c r="B807" s="72"/>
      <c r="C807" s="71"/>
      <c r="D807" s="71"/>
      <c r="E807" s="71"/>
      <c r="F807" s="71"/>
      <c r="G807" s="71"/>
      <c r="H807" s="72"/>
      <c r="I807" s="71"/>
      <c r="J807" s="71"/>
      <c r="K807" s="71"/>
      <c r="L807" s="71"/>
      <c r="M807" s="71"/>
      <c r="N807" s="71"/>
      <c r="O807" s="71"/>
      <c r="P807" s="71"/>
      <c r="Q807" s="71"/>
    </row>
    <row r="808" spans="1:17" ht="15.75" customHeight="1">
      <c r="A808" s="70"/>
      <c r="B808" s="72"/>
      <c r="C808" s="71"/>
      <c r="D808" s="71"/>
      <c r="E808" s="71"/>
      <c r="F808" s="71"/>
      <c r="G808" s="71"/>
      <c r="H808" s="72"/>
      <c r="I808" s="71"/>
      <c r="J808" s="71"/>
      <c r="K808" s="71"/>
      <c r="L808" s="71"/>
      <c r="M808" s="71"/>
      <c r="N808" s="71"/>
      <c r="O808" s="71"/>
      <c r="P808" s="71"/>
      <c r="Q808" s="71"/>
    </row>
    <row r="809" spans="1:17" ht="15.75" customHeight="1">
      <c r="A809" s="70"/>
      <c r="B809" s="72"/>
      <c r="C809" s="71"/>
      <c r="D809" s="71"/>
      <c r="E809" s="71"/>
      <c r="F809" s="71"/>
      <c r="G809" s="71"/>
      <c r="H809" s="72"/>
      <c r="I809" s="71"/>
      <c r="J809" s="71"/>
      <c r="K809" s="71"/>
      <c r="L809" s="71"/>
      <c r="M809" s="71"/>
      <c r="N809" s="71"/>
      <c r="O809" s="71"/>
      <c r="P809" s="71"/>
      <c r="Q809" s="71"/>
    </row>
    <row r="810" spans="1:17" ht="15.75" customHeight="1">
      <c r="A810" s="70"/>
      <c r="B810" s="72"/>
      <c r="C810" s="71"/>
      <c r="D810" s="71"/>
      <c r="E810" s="71"/>
      <c r="F810" s="71"/>
      <c r="G810" s="71"/>
      <c r="H810" s="72"/>
      <c r="I810" s="71"/>
      <c r="J810" s="71"/>
      <c r="K810" s="71"/>
      <c r="L810" s="71"/>
      <c r="M810" s="71"/>
      <c r="N810" s="71"/>
      <c r="O810" s="71"/>
      <c r="P810" s="71"/>
      <c r="Q810" s="71"/>
    </row>
    <row r="811" spans="1:17" ht="15.75" customHeight="1">
      <c r="A811" s="70"/>
      <c r="B811" s="72"/>
      <c r="C811" s="71"/>
      <c r="D811" s="71"/>
      <c r="E811" s="71"/>
      <c r="F811" s="71"/>
      <c r="G811" s="71"/>
      <c r="H811" s="72"/>
      <c r="I811" s="71"/>
      <c r="J811" s="71"/>
      <c r="K811" s="71"/>
      <c r="L811" s="71"/>
      <c r="M811" s="71"/>
      <c r="N811" s="71"/>
      <c r="O811" s="71"/>
      <c r="P811" s="71"/>
      <c r="Q811" s="71"/>
    </row>
    <row r="812" spans="1:17" ht="15.75" customHeight="1">
      <c r="A812" s="70"/>
      <c r="B812" s="72"/>
      <c r="C812" s="71"/>
      <c r="D812" s="71"/>
      <c r="E812" s="71"/>
      <c r="F812" s="71"/>
      <c r="G812" s="71"/>
      <c r="H812" s="72"/>
      <c r="I812" s="71"/>
      <c r="J812" s="71"/>
      <c r="K812" s="71"/>
      <c r="L812" s="71"/>
      <c r="M812" s="71"/>
      <c r="N812" s="71"/>
      <c r="O812" s="71"/>
      <c r="P812" s="71"/>
      <c r="Q812" s="71"/>
    </row>
    <row r="813" spans="1:17" ht="15.75" customHeight="1">
      <c r="A813" s="70"/>
      <c r="B813" s="72"/>
      <c r="C813" s="71"/>
      <c r="D813" s="71"/>
      <c r="E813" s="71"/>
      <c r="F813" s="71"/>
      <c r="G813" s="71"/>
      <c r="H813" s="72"/>
      <c r="I813" s="71"/>
      <c r="J813" s="71"/>
      <c r="K813" s="71"/>
      <c r="L813" s="71"/>
      <c r="M813" s="71"/>
      <c r="N813" s="71"/>
      <c r="O813" s="71"/>
      <c r="P813" s="71"/>
      <c r="Q813" s="71"/>
    </row>
    <row r="814" spans="1:17" ht="15.75" customHeight="1">
      <c r="A814" s="70"/>
      <c r="B814" s="72"/>
      <c r="C814" s="71"/>
      <c r="D814" s="71"/>
      <c r="E814" s="71"/>
      <c r="F814" s="71"/>
      <c r="G814" s="71"/>
      <c r="H814" s="72"/>
      <c r="I814" s="71"/>
      <c r="J814" s="71"/>
      <c r="K814" s="71"/>
      <c r="L814" s="71"/>
      <c r="M814" s="71"/>
      <c r="N814" s="71"/>
      <c r="O814" s="71"/>
      <c r="P814" s="71"/>
      <c r="Q814" s="71"/>
    </row>
    <row r="815" spans="1:17" ht="15.75" customHeight="1">
      <c r="A815" s="70"/>
      <c r="B815" s="72"/>
      <c r="C815" s="71"/>
      <c r="D815" s="71"/>
      <c r="E815" s="71"/>
      <c r="F815" s="71"/>
      <c r="G815" s="71"/>
      <c r="H815" s="72"/>
      <c r="I815" s="71"/>
      <c r="J815" s="71"/>
      <c r="K815" s="71"/>
      <c r="L815" s="71"/>
      <c r="M815" s="71"/>
      <c r="N815" s="71"/>
      <c r="O815" s="71"/>
      <c r="P815" s="71"/>
      <c r="Q815" s="71"/>
    </row>
    <row r="816" spans="1:17" ht="15.75" customHeight="1">
      <c r="A816" s="70"/>
      <c r="B816" s="72"/>
      <c r="C816" s="71"/>
      <c r="D816" s="71"/>
      <c r="E816" s="71"/>
      <c r="F816" s="71"/>
      <c r="G816" s="71"/>
      <c r="H816" s="72"/>
      <c r="I816" s="71"/>
      <c r="J816" s="71"/>
      <c r="K816" s="71"/>
      <c r="L816" s="71"/>
      <c r="M816" s="71"/>
      <c r="N816" s="71"/>
      <c r="O816" s="71"/>
      <c r="P816" s="71"/>
      <c r="Q816" s="71"/>
    </row>
    <row r="817" spans="1:17" ht="15.75" customHeight="1">
      <c r="A817" s="70"/>
      <c r="B817" s="72"/>
      <c r="C817" s="71"/>
      <c r="D817" s="71"/>
      <c r="E817" s="71"/>
      <c r="F817" s="71"/>
      <c r="G817" s="71"/>
      <c r="H817" s="72"/>
      <c r="I817" s="71"/>
      <c r="J817" s="71"/>
      <c r="K817" s="71"/>
      <c r="L817" s="71"/>
      <c r="M817" s="71"/>
      <c r="N817" s="71"/>
      <c r="O817" s="71"/>
      <c r="P817" s="71"/>
      <c r="Q817" s="71"/>
    </row>
    <row r="818" spans="1:17" ht="15.75" customHeight="1">
      <c r="A818" s="70"/>
      <c r="B818" s="72"/>
      <c r="C818" s="71"/>
      <c r="D818" s="71"/>
      <c r="E818" s="71"/>
      <c r="F818" s="71"/>
      <c r="G818" s="71"/>
      <c r="H818" s="72"/>
      <c r="I818" s="71"/>
      <c r="J818" s="71"/>
      <c r="K818" s="71"/>
      <c r="L818" s="71"/>
      <c r="M818" s="71"/>
      <c r="N818" s="71"/>
      <c r="O818" s="71"/>
      <c r="P818" s="71"/>
      <c r="Q818" s="71"/>
    </row>
    <row r="819" spans="1:17" ht="15.75" customHeight="1">
      <c r="A819" s="70"/>
      <c r="B819" s="72"/>
      <c r="C819" s="71"/>
      <c r="D819" s="71"/>
      <c r="E819" s="71"/>
      <c r="F819" s="71"/>
      <c r="G819" s="71"/>
      <c r="H819" s="72"/>
      <c r="I819" s="71"/>
      <c r="J819" s="71"/>
      <c r="K819" s="71"/>
      <c r="L819" s="71"/>
      <c r="M819" s="71"/>
      <c r="N819" s="71"/>
      <c r="O819" s="71"/>
      <c r="P819" s="71"/>
      <c r="Q819" s="71"/>
    </row>
    <row r="820" spans="1:17" ht="15.75" customHeight="1">
      <c r="A820" s="70"/>
      <c r="B820" s="72"/>
      <c r="C820" s="71"/>
      <c r="D820" s="71"/>
      <c r="E820" s="71"/>
      <c r="F820" s="71"/>
      <c r="G820" s="71"/>
      <c r="H820" s="72"/>
      <c r="I820" s="71"/>
      <c r="J820" s="71"/>
      <c r="K820" s="71"/>
      <c r="L820" s="71"/>
      <c r="M820" s="71"/>
      <c r="N820" s="71"/>
      <c r="O820" s="71"/>
      <c r="P820" s="71"/>
      <c r="Q820" s="71"/>
    </row>
    <row r="821" spans="1:17" ht="15.75" customHeight="1">
      <c r="A821" s="70"/>
      <c r="B821" s="72"/>
      <c r="C821" s="71"/>
      <c r="D821" s="71"/>
      <c r="E821" s="71"/>
      <c r="F821" s="71"/>
      <c r="G821" s="71"/>
      <c r="H821" s="72"/>
      <c r="I821" s="71"/>
      <c r="J821" s="71"/>
      <c r="K821" s="71"/>
      <c r="L821" s="71"/>
      <c r="M821" s="71"/>
      <c r="N821" s="71"/>
      <c r="O821" s="71"/>
      <c r="P821" s="71"/>
      <c r="Q821" s="71"/>
    </row>
    <row r="822" spans="1:17" ht="15.75" customHeight="1">
      <c r="A822" s="70"/>
      <c r="B822" s="72"/>
      <c r="C822" s="71"/>
      <c r="D822" s="71"/>
      <c r="E822" s="71"/>
      <c r="F822" s="71"/>
      <c r="G822" s="71"/>
      <c r="H822" s="72"/>
      <c r="I822" s="71"/>
      <c r="J822" s="71"/>
      <c r="K822" s="71"/>
      <c r="L822" s="71"/>
      <c r="M822" s="71"/>
      <c r="N822" s="71"/>
      <c r="O822" s="71"/>
      <c r="P822" s="71"/>
      <c r="Q822" s="71"/>
    </row>
    <row r="823" spans="1:17" ht="15.75" customHeight="1">
      <c r="A823" s="70"/>
      <c r="B823" s="72"/>
      <c r="C823" s="71"/>
      <c r="D823" s="71"/>
      <c r="E823" s="71"/>
      <c r="F823" s="71"/>
      <c r="G823" s="71"/>
      <c r="H823" s="72"/>
      <c r="I823" s="71"/>
      <c r="J823" s="71"/>
      <c r="K823" s="71"/>
      <c r="L823" s="71"/>
      <c r="M823" s="71"/>
      <c r="N823" s="71"/>
      <c r="O823" s="71"/>
      <c r="P823" s="71"/>
      <c r="Q823" s="71"/>
    </row>
  </sheetData>
  <sheetProtection formatCells="0" formatColumns="0" selectLockedCells="1" selectUnlockedCells="1"/>
  <mergeCells count="2">
    <mergeCell ref="N2:Q2"/>
    <mergeCell ref="N3:Q3"/>
  </mergeCells>
  <conditionalFormatting sqref="H1:H823">
    <cfRule type="cellIs" dxfId="5" priority="1" operator="equal">
      <formula>"Maior melhor"</formula>
    </cfRule>
    <cfRule type="cellIs" dxfId="4" priority="2" operator="equal">
      <formula>"Menor melhor"</formula>
    </cfRule>
  </conditionalFormatting>
  <pageMargins left="0.31496062992125984" right="0.31496062992125984" top="0.59055118110236227" bottom="0.59055118110236227" header="0" footer="0"/>
  <pageSetup paperSize="9" scale="9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620A4-CE07-4FB7-A109-8AD1C3B865D6}">
  <dimension ref="A1:W825"/>
  <sheetViews>
    <sheetView showGridLines="0" zoomScale="70" zoomScaleNormal="70" workbookViewId="0">
      <selection activeCell="B3" sqref="B3"/>
    </sheetView>
  </sheetViews>
  <sheetFormatPr defaultColWidth="14.42578125" defaultRowHeight="15"/>
  <cols>
    <col min="1" max="1" width="42.42578125" style="73" customWidth="1"/>
    <col min="2" max="2" width="24.140625" style="69" customWidth="1"/>
    <col min="3" max="3" width="23.85546875" style="69" customWidth="1"/>
    <col min="4" max="4" width="42.28515625" style="69" customWidth="1"/>
    <col min="5" max="5" width="29.42578125" style="69" customWidth="1"/>
    <col min="6" max="6" width="51" style="69" customWidth="1"/>
    <col min="7" max="7" width="50.7109375" style="69" customWidth="1"/>
    <col min="8" max="8" width="42.42578125" style="69" customWidth="1"/>
    <col min="9" max="9" width="53.140625" style="69" customWidth="1"/>
    <col min="10" max="10" width="35.7109375" style="69" customWidth="1"/>
    <col min="11" max="12" width="28.85546875" style="69" customWidth="1"/>
    <col min="13" max="13" width="19.42578125" style="69" customWidth="1"/>
    <col min="14" max="14" width="15.7109375" style="69" customWidth="1"/>
    <col min="15" max="15" width="24" style="69" customWidth="1"/>
    <col min="16" max="16" width="14.28515625" style="69" customWidth="1"/>
    <col min="17" max="17" width="17" style="69" customWidth="1"/>
    <col min="18" max="22" width="13.7109375" style="69" customWidth="1"/>
    <col min="23" max="23" width="36.28515625" style="69" customWidth="1"/>
    <col min="24" max="16384" width="14.42578125" style="69"/>
  </cols>
  <sheetData>
    <row r="1" spans="1:23" s="66" customFormat="1">
      <c r="A1" s="63"/>
      <c r="B1" s="64"/>
      <c r="C1" s="65"/>
      <c r="D1" s="64"/>
      <c r="E1" s="64"/>
      <c r="F1" s="64"/>
      <c r="G1" s="64"/>
      <c r="H1" s="64"/>
      <c r="I1" s="64"/>
      <c r="J1" s="64"/>
      <c r="K1" s="64"/>
      <c r="L1" s="64"/>
      <c r="M1" s="65"/>
      <c r="N1" s="64"/>
      <c r="O1" s="64"/>
      <c r="P1" s="64"/>
      <c r="Q1" s="64"/>
      <c r="R1" s="64"/>
      <c r="S1" s="64"/>
      <c r="T1" s="64"/>
      <c r="U1" s="64"/>
      <c r="V1" s="64"/>
      <c r="W1" s="64"/>
    </row>
    <row r="2" spans="1:23" s="68" customFormat="1" ht="105">
      <c r="A2" s="92" t="s">
        <v>865</v>
      </c>
      <c r="B2" s="93" t="s">
        <v>866</v>
      </c>
      <c r="C2" s="93" t="s">
        <v>867</v>
      </c>
      <c r="D2" s="93" t="s">
        <v>868</v>
      </c>
      <c r="E2" s="93" t="s">
        <v>869</v>
      </c>
      <c r="F2" s="93" t="s">
        <v>870</v>
      </c>
      <c r="G2" s="94" t="s">
        <v>871</v>
      </c>
      <c r="H2" s="94" t="s">
        <v>872</v>
      </c>
      <c r="I2" s="94" t="s">
        <v>873</v>
      </c>
      <c r="J2" s="95" t="s">
        <v>874</v>
      </c>
      <c r="K2" s="95" t="s">
        <v>875</v>
      </c>
      <c r="L2" s="95" t="s">
        <v>876</v>
      </c>
      <c r="M2" s="95" t="s">
        <v>877</v>
      </c>
      <c r="N2" s="95" t="s">
        <v>878</v>
      </c>
      <c r="O2" s="95" t="s">
        <v>879</v>
      </c>
      <c r="P2" s="96" t="s">
        <v>880</v>
      </c>
      <c r="Q2" s="96" t="s">
        <v>881</v>
      </c>
      <c r="R2" s="96" t="s">
        <v>882</v>
      </c>
      <c r="S2" s="96" t="s">
        <v>883</v>
      </c>
      <c r="T2" s="96" t="s">
        <v>884</v>
      </c>
      <c r="U2" s="96" t="s">
        <v>885</v>
      </c>
      <c r="V2" s="96" t="s">
        <v>886</v>
      </c>
      <c r="W2" s="96" t="s">
        <v>887</v>
      </c>
    </row>
    <row r="3" spans="1:23" ht="45">
      <c r="A3" s="97" t="s">
        <v>888</v>
      </c>
      <c r="B3" s="98" t="s">
        <v>142</v>
      </c>
      <c r="C3" s="98" t="s">
        <v>223</v>
      </c>
      <c r="D3" s="98" t="s">
        <v>889</v>
      </c>
      <c r="E3" s="98" t="s">
        <v>890</v>
      </c>
      <c r="F3" s="98" t="s">
        <v>891</v>
      </c>
      <c r="G3" s="99" t="s">
        <v>892</v>
      </c>
      <c r="H3" s="98" t="s">
        <v>893</v>
      </c>
      <c r="I3" s="98" t="s">
        <v>894</v>
      </c>
      <c r="J3" s="99" t="s">
        <v>892</v>
      </c>
      <c r="K3" s="98" t="s">
        <v>895</v>
      </c>
      <c r="L3" s="98" t="s">
        <v>896</v>
      </c>
      <c r="M3" s="100" t="s">
        <v>897</v>
      </c>
      <c r="N3" s="98" t="s">
        <v>898</v>
      </c>
      <c r="O3" s="98"/>
      <c r="P3" s="101">
        <v>0.6</v>
      </c>
      <c r="Q3" s="101"/>
      <c r="R3" s="101">
        <v>0.6</v>
      </c>
      <c r="S3" s="101">
        <v>0.65</v>
      </c>
      <c r="T3" s="101">
        <v>0.7</v>
      </c>
      <c r="U3" s="101">
        <v>0.75</v>
      </c>
      <c r="V3" s="101">
        <v>0.8</v>
      </c>
      <c r="W3" s="98" t="s">
        <v>894</v>
      </c>
    </row>
    <row r="4" spans="1:23" ht="105">
      <c r="A4" s="97" t="s">
        <v>899</v>
      </c>
      <c r="B4" s="98" t="s">
        <v>94</v>
      </c>
      <c r="C4" s="98" t="s">
        <v>229</v>
      </c>
      <c r="D4" s="98" t="s">
        <v>900</v>
      </c>
      <c r="E4" s="98" t="s">
        <v>890</v>
      </c>
      <c r="F4" s="98" t="s">
        <v>901</v>
      </c>
      <c r="G4" s="98" t="s">
        <v>902</v>
      </c>
      <c r="H4" s="98" t="s">
        <v>893</v>
      </c>
      <c r="I4" s="98" t="s">
        <v>894</v>
      </c>
      <c r="J4" s="98" t="s">
        <v>902</v>
      </c>
      <c r="K4" s="98" t="s">
        <v>903</v>
      </c>
      <c r="L4" s="98" t="s">
        <v>896</v>
      </c>
      <c r="M4" s="100" t="s">
        <v>897</v>
      </c>
      <c r="N4" s="98" t="s">
        <v>898</v>
      </c>
      <c r="O4" s="98"/>
      <c r="P4" s="101">
        <v>0</v>
      </c>
      <c r="Q4" s="98"/>
      <c r="R4" s="102">
        <v>0.19309999999999999</v>
      </c>
      <c r="S4" s="102">
        <v>0.38619999999999999</v>
      </c>
      <c r="T4" s="102">
        <v>0.58620000000000005</v>
      </c>
      <c r="U4" s="102">
        <v>0.79310000000000003</v>
      </c>
      <c r="V4" s="102">
        <v>1</v>
      </c>
      <c r="W4" s="98" t="s">
        <v>894</v>
      </c>
    </row>
    <row r="5" spans="1:23" ht="150">
      <c r="A5" s="97" t="s">
        <v>904</v>
      </c>
      <c r="B5" s="98" t="s">
        <v>110</v>
      </c>
      <c r="C5" s="98" t="s">
        <v>215</v>
      </c>
      <c r="D5" s="98" t="s">
        <v>905</v>
      </c>
      <c r="E5" s="98" t="s">
        <v>890</v>
      </c>
      <c r="F5" s="98" t="s">
        <v>906</v>
      </c>
      <c r="G5" s="98" t="s">
        <v>907</v>
      </c>
      <c r="H5" s="98" t="s">
        <v>893</v>
      </c>
      <c r="I5" s="98" t="s">
        <v>894</v>
      </c>
      <c r="J5" s="98" t="s">
        <v>907</v>
      </c>
      <c r="K5" s="98" t="s">
        <v>908</v>
      </c>
      <c r="L5" s="98" t="s">
        <v>896</v>
      </c>
      <c r="M5" s="100" t="s">
        <v>909</v>
      </c>
      <c r="N5" s="98" t="s">
        <v>898</v>
      </c>
      <c r="O5" s="98"/>
      <c r="P5" s="101">
        <v>0</v>
      </c>
      <c r="Q5" s="98"/>
      <c r="R5" s="103">
        <v>0</v>
      </c>
      <c r="S5" s="103">
        <v>0</v>
      </c>
      <c r="T5" s="103">
        <v>0</v>
      </c>
      <c r="U5" s="103">
        <v>0</v>
      </c>
      <c r="V5" s="103">
        <v>0</v>
      </c>
      <c r="W5" s="98" t="s">
        <v>894</v>
      </c>
    </row>
    <row r="6" spans="1:23">
      <c r="A6" s="70"/>
      <c r="B6" s="71"/>
      <c r="C6" s="72"/>
      <c r="D6" s="71"/>
      <c r="E6" s="71"/>
      <c r="F6" s="71"/>
      <c r="G6" s="71"/>
      <c r="H6" s="71"/>
      <c r="I6" s="71"/>
      <c r="J6" s="71"/>
      <c r="K6" s="71"/>
      <c r="L6" s="71"/>
      <c r="M6" s="72"/>
      <c r="N6" s="71"/>
      <c r="O6" s="71"/>
      <c r="P6" s="71"/>
      <c r="Q6" s="71"/>
      <c r="R6" s="71"/>
      <c r="S6" s="71"/>
      <c r="T6" s="71"/>
      <c r="U6" s="71"/>
      <c r="V6" s="71"/>
      <c r="W6" s="71"/>
    </row>
    <row r="7" spans="1:23">
      <c r="A7" s="70"/>
      <c r="B7" s="71"/>
      <c r="C7" s="72"/>
      <c r="D7" s="71"/>
      <c r="E7" s="71"/>
      <c r="F7" s="71"/>
      <c r="G7" s="71"/>
      <c r="H7" s="71"/>
      <c r="I7" s="71"/>
      <c r="J7" s="71"/>
      <c r="K7" s="71"/>
      <c r="L7" s="71"/>
      <c r="M7" s="72"/>
      <c r="N7" s="71"/>
      <c r="O7" s="71"/>
      <c r="P7" s="71"/>
      <c r="Q7" s="71"/>
      <c r="R7" s="71"/>
      <c r="S7" s="71"/>
      <c r="T7" s="71"/>
      <c r="U7" s="71"/>
      <c r="V7" s="71"/>
      <c r="W7" s="71"/>
    </row>
    <row r="8" spans="1:23">
      <c r="A8" s="70"/>
      <c r="B8" s="71"/>
      <c r="C8" s="72"/>
      <c r="D8" s="71"/>
      <c r="E8" s="71"/>
      <c r="F8" s="71"/>
      <c r="G8" s="71"/>
      <c r="H8" s="71"/>
      <c r="I8" s="71"/>
      <c r="J8" s="71"/>
      <c r="K8" s="71"/>
      <c r="L8" s="71"/>
      <c r="M8" s="72"/>
      <c r="N8" s="71"/>
      <c r="O8" s="71"/>
      <c r="P8" s="71"/>
      <c r="Q8" s="71"/>
      <c r="R8" s="71"/>
      <c r="S8" s="71"/>
      <c r="T8" s="71"/>
      <c r="U8" s="71"/>
      <c r="V8" s="71"/>
      <c r="W8" s="71"/>
    </row>
    <row r="9" spans="1:23">
      <c r="A9" s="70"/>
      <c r="B9" s="71"/>
      <c r="C9" s="72"/>
      <c r="D9" s="71"/>
      <c r="E9" s="71"/>
      <c r="F9" s="71"/>
      <c r="G9" s="71"/>
      <c r="H9" s="71"/>
      <c r="I9" s="71"/>
      <c r="J9" s="71"/>
      <c r="K9" s="71"/>
      <c r="L9" s="71"/>
      <c r="M9" s="72"/>
      <c r="N9" s="71"/>
      <c r="O9" s="71"/>
      <c r="P9" s="71"/>
      <c r="Q9" s="71"/>
      <c r="R9" s="71"/>
      <c r="S9" s="71"/>
      <c r="T9" s="71"/>
      <c r="U9" s="71"/>
      <c r="V9" s="71"/>
      <c r="W9" s="71"/>
    </row>
    <row r="10" spans="1:23">
      <c r="A10" s="70"/>
      <c r="B10" s="71"/>
      <c r="C10" s="72"/>
      <c r="D10" s="71"/>
      <c r="E10" s="71"/>
      <c r="F10" s="71"/>
      <c r="G10" s="71"/>
      <c r="H10" s="71"/>
      <c r="I10" s="71"/>
      <c r="J10" s="71"/>
      <c r="K10" s="71"/>
      <c r="L10" s="71"/>
      <c r="M10" s="72"/>
      <c r="N10" s="71"/>
      <c r="O10" s="71"/>
      <c r="P10" s="71"/>
      <c r="Q10" s="71"/>
      <c r="R10" s="71"/>
      <c r="S10" s="71"/>
      <c r="T10" s="71"/>
      <c r="U10" s="71"/>
      <c r="V10" s="71"/>
      <c r="W10" s="71"/>
    </row>
    <row r="11" spans="1:23">
      <c r="A11" s="70"/>
      <c r="B11" s="71"/>
      <c r="C11" s="72"/>
      <c r="D11" s="71"/>
      <c r="E11" s="71"/>
      <c r="F11" s="71"/>
      <c r="G11" s="71"/>
      <c r="H11" s="71"/>
      <c r="I11" s="71"/>
      <c r="J11" s="71"/>
      <c r="K11" s="71"/>
      <c r="L11" s="71"/>
      <c r="M11" s="72"/>
      <c r="N11" s="71"/>
      <c r="O11" s="71"/>
      <c r="P11" s="71"/>
      <c r="Q11" s="71"/>
      <c r="R11" s="71"/>
      <c r="S11" s="71"/>
      <c r="T11" s="71"/>
      <c r="U11" s="71"/>
      <c r="V11" s="71"/>
      <c r="W11" s="71"/>
    </row>
    <row r="12" spans="1:23">
      <c r="A12" s="70"/>
      <c r="B12" s="71"/>
      <c r="C12" s="72"/>
      <c r="D12" s="71"/>
      <c r="E12" s="71"/>
      <c r="F12" s="71"/>
      <c r="G12" s="71"/>
      <c r="H12" s="71"/>
      <c r="I12" s="71"/>
      <c r="J12" s="71"/>
      <c r="K12" s="71"/>
      <c r="L12" s="71"/>
      <c r="M12" s="72"/>
      <c r="N12" s="71"/>
      <c r="O12" s="71"/>
      <c r="P12" s="71"/>
      <c r="Q12" s="71"/>
      <c r="R12" s="71"/>
      <c r="S12" s="71"/>
      <c r="T12" s="71"/>
      <c r="U12" s="71"/>
      <c r="V12" s="71"/>
      <c r="W12" s="71"/>
    </row>
    <row r="13" spans="1:23">
      <c r="A13" s="70"/>
      <c r="B13" s="71"/>
      <c r="C13" s="72"/>
      <c r="D13" s="71"/>
      <c r="E13" s="71"/>
      <c r="F13" s="71"/>
      <c r="G13" s="71"/>
      <c r="H13" s="71"/>
      <c r="I13" s="71"/>
      <c r="J13" s="71"/>
      <c r="K13" s="71"/>
      <c r="L13" s="71"/>
      <c r="M13" s="72"/>
      <c r="N13" s="71"/>
      <c r="O13" s="71"/>
      <c r="P13" s="71"/>
      <c r="Q13" s="71"/>
      <c r="R13" s="71"/>
      <c r="S13" s="71"/>
      <c r="T13" s="71"/>
      <c r="U13" s="71"/>
      <c r="V13" s="71"/>
      <c r="W13" s="71"/>
    </row>
    <row r="14" spans="1:23">
      <c r="A14" s="70"/>
      <c r="B14" s="71"/>
      <c r="C14" s="72"/>
      <c r="D14" s="71"/>
      <c r="E14" s="71"/>
      <c r="F14" s="71"/>
      <c r="G14" s="71"/>
      <c r="H14" s="71"/>
      <c r="I14" s="71"/>
      <c r="J14" s="71"/>
      <c r="K14" s="71"/>
      <c r="L14" s="71"/>
      <c r="M14" s="72"/>
      <c r="N14" s="71"/>
      <c r="O14" s="71"/>
      <c r="P14" s="71"/>
      <c r="Q14" s="71"/>
      <c r="R14" s="71"/>
      <c r="S14" s="71"/>
      <c r="T14" s="71"/>
      <c r="U14" s="71"/>
      <c r="V14" s="71"/>
      <c r="W14" s="71"/>
    </row>
    <row r="15" spans="1:23">
      <c r="A15" s="70"/>
      <c r="B15" s="71"/>
      <c r="C15" s="72"/>
      <c r="D15" s="71"/>
      <c r="E15" s="71"/>
      <c r="F15" s="71"/>
      <c r="G15" s="71"/>
      <c r="H15" s="71"/>
      <c r="I15" s="71"/>
      <c r="J15" s="71"/>
      <c r="K15" s="71"/>
      <c r="L15" s="71"/>
      <c r="M15" s="72"/>
      <c r="N15" s="71"/>
      <c r="O15" s="71"/>
      <c r="P15" s="71"/>
      <c r="Q15" s="71"/>
      <c r="R15" s="71"/>
      <c r="S15" s="71"/>
      <c r="T15" s="71"/>
      <c r="U15" s="71"/>
      <c r="V15" s="71"/>
      <c r="W15" s="71"/>
    </row>
    <row r="16" spans="1:23">
      <c r="A16" s="70"/>
      <c r="B16" s="71"/>
      <c r="C16" s="72"/>
      <c r="D16" s="71"/>
      <c r="E16" s="71"/>
      <c r="F16" s="71"/>
      <c r="G16" s="71"/>
      <c r="H16" s="71"/>
      <c r="I16" s="71"/>
      <c r="J16" s="71"/>
      <c r="K16" s="71"/>
      <c r="L16" s="71"/>
      <c r="M16" s="72"/>
      <c r="N16" s="71"/>
      <c r="O16" s="71"/>
      <c r="P16" s="71"/>
      <c r="Q16" s="71"/>
      <c r="R16" s="71"/>
      <c r="S16" s="71"/>
      <c r="T16" s="71"/>
      <c r="U16" s="71"/>
      <c r="V16" s="71"/>
      <c r="W16" s="71"/>
    </row>
    <row r="17" spans="1:23">
      <c r="A17" s="70"/>
      <c r="B17" s="71"/>
      <c r="C17" s="72"/>
      <c r="D17" s="71"/>
      <c r="E17" s="71"/>
      <c r="F17" s="71"/>
      <c r="G17" s="71"/>
      <c r="H17" s="71"/>
      <c r="I17" s="71"/>
      <c r="J17" s="71"/>
      <c r="K17" s="71"/>
      <c r="L17" s="71"/>
      <c r="M17" s="72"/>
      <c r="N17" s="71"/>
      <c r="O17" s="71"/>
      <c r="P17" s="71"/>
      <c r="Q17" s="71"/>
      <c r="R17" s="71"/>
      <c r="S17" s="71"/>
      <c r="T17" s="71"/>
      <c r="U17" s="71"/>
      <c r="V17" s="71"/>
      <c r="W17" s="71"/>
    </row>
    <row r="18" spans="1:23">
      <c r="A18" s="70"/>
      <c r="B18" s="71"/>
      <c r="C18" s="72"/>
      <c r="D18" s="71"/>
      <c r="E18" s="71"/>
      <c r="F18" s="71"/>
      <c r="G18" s="71"/>
      <c r="H18" s="71"/>
      <c r="I18" s="71"/>
      <c r="J18" s="71"/>
      <c r="K18" s="71"/>
      <c r="L18" s="71"/>
      <c r="M18" s="72"/>
      <c r="N18" s="71"/>
      <c r="O18" s="71"/>
      <c r="P18" s="71"/>
      <c r="Q18" s="71"/>
      <c r="R18" s="71"/>
      <c r="S18" s="71"/>
      <c r="T18" s="71"/>
      <c r="U18" s="71"/>
      <c r="V18" s="71"/>
      <c r="W18" s="71"/>
    </row>
    <row r="19" spans="1:23">
      <c r="A19" s="70"/>
      <c r="B19" s="71"/>
      <c r="C19" s="72"/>
      <c r="D19" s="71"/>
      <c r="E19" s="71"/>
      <c r="F19" s="71"/>
      <c r="G19" s="71"/>
      <c r="H19" s="71"/>
      <c r="I19" s="71"/>
      <c r="J19" s="71"/>
      <c r="K19" s="71"/>
      <c r="L19" s="71"/>
      <c r="M19" s="72"/>
      <c r="N19" s="71"/>
      <c r="O19" s="71"/>
      <c r="P19" s="71"/>
      <c r="Q19" s="71"/>
      <c r="R19" s="71"/>
      <c r="S19" s="71"/>
      <c r="T19" s="71"/>
      <c r="U19" s="71"/>
      <c r="V19" s="71"/>
      <c r="W19" s="71"/>
    </row>
    <row r="20" spans="1:23">
      <c r="A20" s="70"/>
      <c r="B20" s="71"/>
      <c r="C20" s="72"/>
      <c r="D20" s="71"/>
      <c r="E20" s="71"/>
      <c r="F20" s="71"/>
      <c r="G20" s="71"/>
      <c r="H20" s="71"/>
      <c r="I20" s="71"/>
      <c r="J20" s="71"/>
      <c r="K20" s="71"/>
      <c r="L20" s="71"/>
      <c r="M20" s="72"/>
      <c r="N20" s="71"/>
      <c r="O20" s="71"/>
      <c r="P20" s="71"/>
      <c r="Q20" s="71"/>
      <c r="R20" s="71"/>
      <c r="S20" s="71"/>
      <c r="T20" s="71"/>
      <c r="U20" s="71"/>
      <c r="V20" s="71"/>
      <c r="W20" s="71"/>
    </row>
    <row r="21" spans="1:23">
      <c r="A21" s="70"/>
      <c r="B21" s="71"/>
      <c r="C21" s="72"/>
      <c r="D21" s="71"/>
      <c r="E21" s="71"/>
      <c r="F21" s="71"/>
      <c r="G21" s="71"/>
      <c r="H21" s="71"/>
      <c r="I21" s="71"/>
      <c r="J21" s="71"/>
      <c r="K21" s="71"/>
      <c r="L21" s="71"/>
      <c r="M21" s="72"/>
      <c r="N21" s="71"/>
      <c r="O21" s="71"/>
      <c r="P21" s="71"/>
      <c r="Q21" s="71"/>
      <c r="R21" s="71"/>
      <c r="S21" s="71"/>
      <c r="T21" s="71"/>
      <c r="U21" s="71"/>
      <c r="V21" s="71"/>
      <c r="W21" s="71"/>
    </row>
    <row r="22" spans="1:23">
      <c r="A22" s="70"/>
      <c r="B22" s="71"/>
      <c r="C22" s="72"/>
      <c r="D22" s="71"/>
      <c r="E22" s="71"/>
      <c r="F22" s="71"/>
      <c r="G22" s="71"/>
      <c r="H22" s="71"/>
      <c r="I22" s="71"/>
      <c r="J22" s="71"/>
      <c r="K22" s="71"/>
      <c r="L22" s="71"/>
      <c r="M22" s="72"/>
      <c r="N22" s="71"/>
      <c r="O22" s="71"/>
      <c r="P22" s="71"/>
      <c r="Q22" s="71"/>
      <c r="R22" s="71"/>
      <c r="S22" s="71"/>
      <c r="T22" s="71"/>
      <c r="U22" s="71"/>
      <c r="V22" s="71"/>
      <c r="W22" s="71"/>
    </row>
    <row r="23" spans="1:23">
      <c r="A23" s="70"/>
      <c r="B23" s="71"/>
      <c r="C23" s="72"/>
      <c r="D23" s="71"/>
      <c r="E23" s="71"/>
      <c r="F23" s="71"/>
      <c r="G23" s="71"/>
      <c r="H23" s="71"/>
      <c r="I23" s="71"/>
      <c r="J23" s="71"/>
      <c r="K23" s="71"/>
      <c r="L23" s="71"/>
      <c r="M23" s="72"/>
      <c r="N23" s="71"/>
      <c r="O23" s="71"/>
      <c r="P23" s="71"/>
      <c r="Q23" s="71"/>
      <c r="R23" s="71"/>
      <c r="S23" s="71"/>
      <c r="T23" s="71"/>
      <c r="U23" s="71"/>
      <c r="V23" s="71"/>
      <c r="W23" s="71"/>
    </row>
    <row r="24" spans="1:23">
      <c r="A24" s="70"/>
      <c r="B24" s="71"/>
      <c r="C24" s="72"/>
      <c r="D24" s="71"/>
      <c r="E24" s="71"/>
      <c r="F24" s="71"/>
      <c r="G24" s="71"/>
      <c r="H24" s="71"/>
      <c r="I24" s="71"/>
      <c r="J24" s="71"/>
      <c r="K24" s="71"/>
      <c r="L24" s="71"/>
      <c r="M24" s="72"/>
      <c r="N24" s="71"/>
      <c r="O24" s="71"/>
      <c r="P24" s="71"/>
      <c r="Q24" s="71"/>
      <c r="R24" s="71"/>
      <c r="S24" s="71"/>
      <c r="T24" s="71"/>
      <c r="U24" s="71"/>
      <c r="V24" s="71"/>
      <c r="W24" s="71"/>
    </row>
    <row r="25" spans="1:23">
      <c r="A25" s="70"/>
      <c r="B25" s="71"/>
      <c r="C25" s="72"/>
      <c r="D25" s="71"/>
      <c r="E25" s="71"/>
      <c r="F25" s="71"/>
      <c r="G25" s="71"/>
      <c r="H25" s="71"/>
      <c r="I25" s="71"/>
      <c r="J25" s="71"/>
      <c r="K25" s="71"/>
      <c r="L25" s="71"/>
      <c r="M25" s="72"/>
      <c r="N25" s="71"/>
      <c r="O25" s="71"/>
      <c r="P25" s="71"/>
      <c r="Q25" s="71"/>
      <c r="R25" s="71"/>
      <c r="S25" s="71"/>
      <c r="T25" s="71"/>
      <c r="U25" s="71"/>
      <c r="V25" s="71"/>
      <c r="W25" s="71"/>
    </row>
    <row r="26" spans="1:23">
      <c r="A26" s="70"/>
      <c r="B26" s="71"/>
      <c r="C26" s="72"/>
      <c r="D26" s="71"/>
      <c r="E26" s="71"/>
      <c r="F26" s="71"/>
      <c r="G26" s="71"/>
      <c r="H26" s="71"/>
      <c r="I26" s="71"/>
      <c r="J26" s="71"/>
      <c r="K26" s="71"/>
      <c r="L26" s="71"/>
      <c r="M26" s="72"/>
      <c r="N26" s="71"/>
      <c r="O26" s="71"/>
      <c r="P26" s="71"/>
      <c r="Q26" s="71"/>
      <c r="R26" s="71"/>
      <c r="S26" s="71"/>
      <c r="T26" s="71"/>
      <c r="U26" s="71"/>
      <c r="V26" s="71"/>
      <c r="W26" s="71"/>
    </row>
    <row r="27" spans="1:23">
      <c r="A27" s="70"/>
      <c r="B27" s="71"/>
      <c r="C27" s="72"/>
      <c r="D27" s="71"/>
      <c r="E27" s="71"/>
      <c r="F27" s="71"/>
      <c r="G27" s="71"/>
      <c r="H27" s="71"/>
      <c r="I27" s="71"/>
      <c r="J27" s="71"/>
      <c r="K27" s="71"/>
      <c r="L27" s="71"/>
      <c r="M27" s="72"/>
      <c r="N27" s="71"/>
      <c r="O27" s="71"/>
      <c r="P27" s="71"/>
      <c r="Q27" s="71"/>
      <c r="R27" s="71"/>
      <c r="S27" s="71"/>
      <c r="T27" s="71"/>
      <c r="U27" s="71"/>
      <c r="V27" s="71"/>
      <c r="W27" s="71"/>
    </row>
    <row r="28" spans="1:23">
      <c r="A28" s="70"/>
      <c r="B28" s="71"/>
      <c r="C28" s="72"/>
      <c r="D28" s="71"/>
      <c r="E28" s="71"/>
      <c r="F28" s="71"/>
      <c r="G28" s="71"/>
      <c r="H28" s="71"/>
      <c r="I28" s="71"/>
      <c r="J28" s="71"/>
      <c r="K28" s="71"/>
      <c r="L28" s="71"/>
      <c r="M28" s="72"/>
      <c r="N28" s="71"/>
      <c r="O28" s="71"/>
      <c r="P28" s="71"/>
      <c r="Q28" s="71"/>
      <c r="R28" s="71"/>
      <c r="S28" s="71"/>
      <c r="T28" s="71"/>
      <c r="U28" s="71"/>
      <c r="V28" s="71"/>
      <c r="W28" s="71"/>
    </row>
    <row r="29" spans="1:23">
      <c r="A29" s="70"/>
      <c r="B29" s="71"/>
      <c r="C29" s="72"/>
      <c r="D29" s="71"/>
      <c r="E29" s="71"/>
      <c r="F29" s="71"/>
      <c r="G29" s="71"/>
      <c r="H29" s="71"/>
      <c r="I29" s="71"/>
      <c r="J29" s="71"/>
      <c r="K29" s="71"/>
      <c r="L29" s="71"/>
      <c r="M29" s="72"/>
      <c r="N29" s="71"/>
      <c r="O29" s="71"/>
      <c r="P29" s="71"/>
      <c r="Q29" s="71"/>
      <c r="R29" s="71"/>
      <c r="S29" s="71"/>
      <c r="T29" s="71"/>
      <c r="U29" s="71"/>
      <c r="V29" s="71"/>
      <c r="W29" s="71"/>
    </row>
    <row r="30" spans="1:23">
      <c r="A30" s="70"/>
      <c r="B30" s="71"/>
      <c r="C30" s="72"/>
      <c r="D30" s="71"/>
      <c r="E30" s="71"/>
      <c r="F30" s="71"/>
      <c r="G30" s="71"/>
      <c r="H30" s="71"/>
      <c r="I30" s="71"/>
      <c r="J30" s="71"/>
      <c r="K30" s="71"/>
      <c r="L30" s="71"/>
      <c r="M30" s="72"/>
      <c r="N30" s="71"/>
      <c r="O30" s="71"/>
      <c r="P30" s="71"/>
      <c r="Q30" s="71"/>
      <c r="R30" s="71"/>
      <c r="S30" s="71"/>
      <c r="T30" s="71"/>
      <c r="U30" s="71"/>
      <c r="V30" s="71"/>
      <c r="W30" s="71"/>
    </row>
    <row r="31" spans="1:23">
      <c r="A31" s="70"/>
      <c r="B31" s="71"/>
      <c r="C31" s="72"/>
      <c r="D31" s="71"/>
      <c r="E31" s="71"/>
      <c r="F31" s="71"/>
      <c r="G31" s="71"/>
      <c r="H31" s="71"/>
      <c r="I31" s="71"/>
      <c r="J31" s="71"/>
      <c r="K31" s="71"/>
      <c r="L31" s="71"/>
      <c r="M31" s="72"/>
      <c r="N31" s="71"/>
      <c r="O31" s="71"/>
      <c r="P31" s="71"/>
      <c r="Q31" s="71"/>
      <c r="R31" s="71"/>
      <c r="S31" s="71"/>
      <c r="T31" s="71"/>
      <c r="U31" s="71"/>
      <c r="V31" s="71"/>
      <c r="W31" s="71"/>
    </row>
    <row r="32" spans="1:23">
      <c r="A32" s="70"/>
      <c r="B32" s="71"/>
      <c r="C32" s="72"/>
      <c r="D32" s="71"/>
      <c r="E32" s="71"/>
      <c r="F32" s="71"/>
      <c r="G32" s="71"/>
      <c r="H32" s="71"/>
      <c r="I32" s="71"/>
      <c r="J32" s="71"/>
      <c r="K32" s="71"/>
      <c r="L32" s="71"/>
      <c r="M32" s="72"/>
      <c r="N32" s="71"/>
      <c r="O32" s="71"/>
      <c r="P32" s="71"/>
      <c r="Q32" s="71"/>
      <c r="R32" s="71"/>
      <c r="S32" s="71"/>
      <c r="T32" s="71"/>
      <c r="U32" s="71"/>
      <c r="V32" s="71"/>
      <c r="W32" s="71"/>
    </row>
    <row r="33" spans="1:23">
      <c r="A33" s="70"/>
      <c r="B33" s="71"/>
      <c r="C33" s="72"/>
      <c r="D33" s="71"/>
      <c r="E33" s="71"/>
      <c r="F33" s="71"/>
      <c r="G33" s="71"/>
      <c r="H33" s="71"/>
      <c r="I33" s="71"/>
      <c r="J33" s="71"/>
      <c r="K33" s="71"/>
      <c r="L33" s="71"/>
      <c r="M33" s="72"/>
      <c r="N33" s="71"/>
      <c r="O33" s="71"/>
      <c r="P33" s="71"/>
      <c r="Q33" s="71"/>
      <c r="R33" s="71"/>
      <c r="S33" s="71"/>
      <c r="T33" s="71"/>
      <c r="U33" s="71"/>
      <c r="V33" s="71"/>
      <c r="W33" s="71"/>
    </row>
    <row r="34" spans="1:23">
      <c r="A34" s="70"/>
      <c r="B34" s="71"/>
      <c r="C34" s="72"/>
      <c r="D34" s="71"/>
      <c r="E34" s="71"/>
      <c r="F34" s="71"/>
      <c r="G34" s="71"/>
      <c r="H34" s="71"/>
      <c r="I34" s="71"/>
      <c r="J34" s="71"/>
      <c r="K34" s="71"/>
      <c r="L34" s="71"/>
      <c r="M34" s="72"/>
      <c r="N34" s="71"/>
      <c r="O34" s="71"/>
      <c r="P34" s="71"/>
      <c r="Q34" s="71"/>
      <c r="R34" s="71"/>
      <c r="S34" s="71"/>
      <c r="T34" s="71"/>
      <c r="U34" s="71"/>
      <c r="V34" s="71"/>
      <c r="W34" s="71"/>
    </row>
    <row r="35" spans="1:23">
      <c r="A35" s="70"/>
      <c r="B35" s="71"/>
      <c r="C35" s="72"/>
      <c r="D35" s="71"/>
      <c r="E35" s="71"/>
      <c r="F35" s="71"/>
      <c r="G35" s="71"/>
      <c r="H35" s="71"/>
      <c r="I35" s="71"/>
      <c r="J35" s="71"/>
      <c r="K35" s="71"/>
      <c r="L35" s="71"/>
      <c r="M35" s="72"/>
      <c r="N35" s="71"/>
      <c r="O35" s="71"/>
      <c r="P35" s="71"/>
      <c r="Q35" s="71"/>
      <c r="R35" s="71"/>
      <c r="S35" s="71"/>
      <c r="T35" s="71"/>
      <c r="U35" s="71"/>
      <c r="V35" s="71"/>
      <c r="W35" s="71"/>
    </row>
    <row r="36" spans="1:23">
      <c r="A36" s="70"/>
      <c r="B36" s="71"/>
      <c r="C36" s="72"/>
      <c r="D36" s="71"/>
      <c r="E36" s="71"/>
      <c r="F36" s="71"/>
      <c r="G36" s="71"/>
      <c r="H36" s="71"/>
      <c r="I36" s="71"/>
      <c r="J36" s="71"/>
      <c r="K36" s="71"/>
      <c r="L36" s="71"/>
      <c r="M36" s="72"/>
      <c r="N36" s="71"/>
      <c r="O36" s="71"/>
      <c r="P36" s="71"/>
      <c r="Q36" s="71"/>
      <c r="R36" s="71"/>
      <c r="S36" s="71"/>
      <c r="T36" s="71"/>
      <c r="U36" s="71"/>
      <c r="V36" s="71"/>
      <c r="W36" s="71"/>
    </row>
    <row r="37" spans="1:23">
      <c r="A37" s="70"/>
      <c r="B37" s="71"/>
      <c r="C37" s="72"/>
      <c r="D37" s="71"/>
      <c r="E37" s="71"/>
      <c r="F37" s="71"/>
      <c r="G37" s="71"/>
      <c r="H37" s="71"/>
      <c r="I37" s="71"/>
      <c r="J37" s="71"/>
      <c r="K37" s="71"/>
      <c r="L37" s="71"/>
      <c r="M37" s="72"/>
      <c r="N37" s="71"/>
      <c r="O37" s="71"/>
      <c r="P37" s="71"/>
      <c r="Q37" s="71"/>
      <c r="R37" s="71"/>
      <c r="S37" s="71"/>
      <c r="T37" s="71"/>
      <c r="U37" s="71"/>
      <c r="V37" s="71"/>
      <c r="W37" s="71"/>
    </row>
    <row r="38" spans="1:23">
      <c r="A38" s="70"/>
      <c r="B38" s="71"/>
      <c r="C38" s="72"/>
      <c r="D38" s="71"/>
      <c r="E38" s="71"/>
      <c r="F38" s="71"/>
      <c r="G38" s="71"/>
      <c r="H38" s="71"/>
      <c r="I38" s="71"/>
      <c r="J38" s="71"/>
      <c r="K38" s="71"/>
      <c r="L38" s="71"/>
      <c r="M38" s="72"/>
      <c r="N38" s="71"/>
      <c r="O38" s="71"/>
      <c r="P38" s="71"/>
      <c r="Q38" s="71"/>
      <c r="R38" s="71"/>
      <c r="S38" s="71"/>
      <c r="T38" s="71"/>
      <c r="U38" s="71"/>
      <c r="V38" s="71"/>
      <c r="W38" s="71"/>
    </row>
    <row r="39" spans="1:23">
      <c r="A39" s="70"/>
      <c r="B39" s="71"/>
      <c r="C39" s="72"/>
      <c r="D39" s="71"/>
      <c r="E39" s="71"/>
      <c r="F39" s="71"/>
      <c r="G39" s="71"/>
      <c r="H39" s="71"/>
      <c r="I39" s="71"/>
      <c r="J39" s="71"/>
      <c r="K39" s="71"/>
      <c r="L39" s="71"/>
      <c r="M39" s="72"/>
      <c r="N39" s="71"/>
      <c r="O39" s="71"/>
      <c r="P39" s="71"/>
      <c r="Q39" s="71"/>
      <c r="R39" s="71"/>
      <c r="S39" s="71"/>
      <c r="T39" s="71"/>
      <c r="U39" s="71"/>
      <c r="V39" s="71"/>
      <c r="W39" s="71"/>
    </row>
    <row r="40" spans="1:23">
      <c r="A40" s="70"/>
      <c r="B40" s="71"/>
      <c r="C40" s="72"/>
      <c r="D40" s="71"/>
      <c r="E40" s="71"/>
      <c r="F40" s="71"/>
      <c r="G40" s="71"/>
      <c r="H40" s="71"/>
      <c r="I40" s="71"/>
      <c r="J40" s="71"/>
      <c r="K40" s="71"/>
      <c r="L40" s="71"/>
      <c r="M40" s="72"/>
      <c r="N40" s="71"/>
      <c r="O40" s="71"/>
      <c r="P40" s="71"/>
      <c r="Q40" s="71"/>
      <c r="R40" s="71"/>
      <c r="S40" s="71"/>
      <c r="T40" s="71"/>
      <c r="U40" s="71"/>
      <c r="V40" s="71"/>
      <c r="W40" s="71"/>
    </row>
    <row r="41" spans="1:23">
      <c r="A41" s="70"/>
      <c r="B41" s="71"/>
      <c r="C41" s="72"/>
      <c r="D41" s="71"/>
      <c r="E41" s="71"/>
      <c r="F41" s="71"/>
      <c r="G41" s="71"/>
      <c r="H41" s="71"/>
      <c r="I41" s="71"/>
      <c r="J41" s="71"/>
      <c r="K41" s="71"/>
      <c r="L41" s="71"/>
      <c r="M41" s="72"/>
      <c r="N41" s="71"/>
      <c r="O41" s="71"/>
      <c r="P41" s="71"/>
      <c r="Q41" s="71"/>
      <c r="R41" s="71"/>
      <c r="S41" s="71"/>
      <c r="T41" s="71"/>
      <c r="U41" s="71"/>
      <c r="V41" s="71"/>
      <c r="W41" s="71"/>
    </row>
    <row r="42" spans="1:23">
      <c r="A42" s="70"/>
      <c r="B42" s="71"/>
      <c r="C42" s="72"/>
      <c r="D42" s="71"/>
      <c r="E42" s="71"/>
      <c r="F42" s="71"/>
      <c r="G42" s="71"/>
      <c r="H42" s="71"/>
      <c r="I42" s="71"/>
      <c r="J42" s="71"/>
      <c r="K42" s="71"/>
      <c r="L42" s="71"/>
      <c r="M42" s="72"/>
      <c r="N42" s="71"/>
      <c r="O42" s="71"/>
      <c r="P42" s="71"/>
      <c r="Q42" s="71"/>
      <c r="R42" s="71"/>
      <c r="S42" s="71"/>
      <c r="T42" s="71"/>
      <c r="U42" s="71"/>
      <c r="V42" s="71"/>
      <c r="W42" s="71"/>
    </row>
    <row r="43" spans="1:23">
      <c r="A43" s="70"/>
      <c r="B43" s="71"/>
      <c r="C43" s="72"/>
      <c r="D43" s="71"/>
      <c r="E43" s="71"/>
      <c r="F43" s="71"/>
      <c r="G43" s="71"/>
      <c r="H43" s="71"/>
      <c r="I43" s="71"/>
      <c r="J43" s="71"/>
      <c r="K43" s="71"/>
      <c r="L43" s="71"/>
      <c r="M43" s="72"/>
      <c r="N43" s="71"/>
      <c r="O43" s="71"/>
      <c r="P43" s="71"/>
      <c r="Q43" s="71"/>
      <c r="R43" s="71"/>
      <c r="S43" s="71"/>
      <c r="T43" s="71"/>
      <c r="U43" s="71"/>
      <c r="V43" s="71"/>
      <c r="W43" s="71"/>
    </row>
    <row r="44" spans="1:23">
      <c r="A44" s="70"/>
      <c r="B44" s="71"/>
      <c r="C44" s="72"/>
      <c r="D44" s="71"/>
      <c r="E44" s="71"/>
      <c r="F44" s="71"/>
      <c r="G44" s="71"/>
      <c r="H44" s="71"/>
      <c r="I44" s="71"/>
      <c r="J44" s="71"/>
      <c r="K44" s="71"/>
      <c r="L44" s="71"/>
      <c r="M44" s="72"/>
      <c r="N44" s="71"/>
      <c r="O44" s="71"/>
      <c r="P44" s="71"/>
      <c r="Q44" s="71"/>
      <c r="R44" s="71"/>
      <c r="S44" s="71"/>
      <c r="T44" s="71"/>
      <c r="U44" s="71"/>
      <c r="V44" s="71"/>
      <c r="W44" s="71"/>
    </row>
    <row r="45" spans="1:23">
      <c r="A45" s="70"/>
      <c r="B45" s="71"/>
      <c r="C45" s="72"/>
      <c r="D45" s="71"/>
      <c r="E45" s="71"/>
      <c r="F45" s="71"/>
      <c r="G45" s="71"/>
      <c r="H45" s="71"/>
      <c r="I45" s="71"/>
      <c r="J45" s="71"/>
      <c r="K45" s="71"/>
      <c r="L45" s="71"/>
      <c r="M45" s="72"/>
      <c r="N45" s="71"/>
      <c r="O45" s="71"/>
      <c r="P45" s="71"/>
      <c r="Q45" s="71"/>
      <c r="R45" s="71"/>
      <c r="S45" s="71"/>
      <c r="T45" s="71"/>
      <c r="U45" s="71"/>
      <c r="V45" s="71"/>
      <c r="W45" s="71"/>
    </row>
    <row r="46" spans="1:23">
      <c r="A46" s="70"/>
      <c r="B46" s="71"/>
      <c r="C46" s="72"/>
      <c r="D46" s="71"/>
      <c r="E46" s="71"/>
      <c r="F46" s="71"/>
      <c r="G46" s="71"/>
      <c r="H46" s="71"/>
      <c r="I46" s="71"/>
      <c r="J46" s="71"/>
      <c r="K46" s="71"/>
      <c r="L46" s="71"/>
      <c r="M46" s="72"/>
      <c r="N46" s="71"/>
      <c r="O46" s="71"/>
      <c r="P46" s="71"/>
      <c r="Q46" s="71"/>
      <c r="R46" s="71"/>
      <c r="S46" s="71"/>
      <c r="T46" s="71"/>
      <c r="U46" s="71"/>
      <c r="V46" s="71"/>
      <c r="W46" s="71"/>
    </row>
    <row r="47" spans="1:23">
      <c r="A47" s="70"/>
      <c r="B47" s="71"/>
      <c r="C47" s="72"/>
      <c r="D47" s="71"/>
      <c r="E47" s="71"/>
      <c r="F47" s="71"/>
      <c r="G47" s="71"/>
      <c r="H47" s="71"/>
      <c r="I47" s="71"/>
      <c r="J47" s="71"/>
      <c r="K47" s="71"/>
      <c r="L47" s="71"/>
      <c r="M47" s="72"/>
      <c r="N47" s="71"/>
      <c r="O47" s="71"/>
      <c r="P47" s="71"/>
      <c r="Q47" s="71"/>
      <c r="R47" s="71"/>
      <c r="S47" s="71"/>
      <c r="T47" s="71"/>
      <c r="U47" s="71"/>
      <c r="V47" s="71"/>
      <c r="W47" s="71"/>
    </row>
    <row r="48" spans="1:23">
      <c r="A48" s="70"/>
      <c r="B48" s="71"/>
      <c r="C48" s="72"/>
      <c r="D48" s="71"/>
      <c r="E48" s="71"/>
      <c r="F48" s="71"/>
      <c r="G48" s="71"/>
      <c r="H48" s="71"/>
      <c r="I48" s="71"/>
      <c r="J48" s="71"/>
      <c r="K48" s="71"/>
      <c r="L48" s="71"/>
      <c r="M48" s="72"/>
      <c r="N48" s="71"/>
      <c r="O48" s="71"/>
      <c r="P48" s="71"/>
      <c r="Q48" s="71"/>
      <c r="R48" s="71"/>
      <c r="S48" s="71"/>
      <c r="T48" s="71"/>
      <c r="U48" s="71"/>
      <c r="V48" s="71"/>
      <c r="W48" s="71"/>
    </row>
    <row r="49" spans="1:23">
      <c r="A49" s="70"/>
      <c r="B49" s="71"/>
      <c r="C49" s="72"/>
      <c r="D49" s="71"/>
      <c r="E49" s="71"/>
      <c r="F49" s="71"/>
      <c r="G49" s="71"/>
      <c r="H49" s="71"/>
      <c r="I49" s="71"/>
      <c r="J49" s="71"/>
      <c r="K49" s="71"/>
      <c r="L49" s="71"/>
      <c r="M49" s="72"/>
      <c r="N49" s="71"/>
      <c r="O49" s="71"/>
      <c r="P49" s="71"/>
      <c r="Q49" s="71"/>
      <c r="R49" s="71"/>
      <c r="S49" s="71"/>
      <c r="T49" s="71"/>
      <c r="U49" s="71"/>
      <c r="V49" s="71"/>
      <c r="W49" s="71"/>
    </row>
    <row r="50" spans="1:23">
      <c r="A50" s="70"/>
      <c r="B50" s="71"/>
      <c r="C50" s="72"/>
      <c r="D50" s="71"/>
      <c r="E50" s="71"/>
      <c r="F50" s="71"/>
      <c r="G50" s="71"/>
      <c r="H50" s="71"/>
      <c r="I50" s="71"/>
      <c r="J50" s="71"/>
      <c r="K50" s="71"/>
      <c r="L50" s="71"/>
      <c r="M50" s="72"/>
      <c r="N50" s="71"/>
      <c r="O50" s="71"/>
      <c r="P50" s="71"/>
      <c r="Q50" s="71"/>
      <c r="R50" s="71"/>
      <c r="S50" s="71"/>
      <c r="T50" s="71"/>
      <c r="U50" s="71"/>
      <c r="V50" s="71"/>
      <c r="W50" s="71"/>
    </row>
    <row r="51" spans="1:23">
      <c r="A51" s="70"/>
      <c r="B51" s="71"/>
      <c r="C51" s="72"/>
      <c r="D51" s="71"/>
      <c r="E51" s="71"/>
      <c r="F51" s="71"/>
      <c r="G51" s="71"/>
      <c r="H51" s="71"/>
      <c r="I51" s="71"/>
      <c r="J51" s="71"/>
      <c r="K51" s="71"/>
      <c r="L51" s="71"/>
      <c r="M51" s="72"/>
      <c r="N51" s="71"/>
      <c r="O51" s="71"/>
      <c r="P51" s="71"/>
      <c r="Q51" s="71"/>
      <c r="R51" s="71"/>
      <c r="S51" s="71"/>
      <c r="T51" s="71"/>
      <c r="U51" s="71"/>
      <c r="V51" s="71"/>
      <c r="W51" s="71"/>
    </row>
    <row r="52" spans="1:23">
      <c r="A52" s="70"/>
      <c r="B52" s="71"/>
      <c r="C52" s="72"/>
      <c r="D52" s="71"/>
      <c r="E52" s="71"/>
      <c r="F52" s="71"/>
      <c r="G52" s="71"/>
      <c r="H52" s="71"/>
      <c r="I52" s="71"/>
      <c r="J52" s="71"/>
      <c r="K52" s="71"/>
      <c r="L52" s="71"/>
      <c r="M52" s="72"/>
      <c r="N52" s="71"/>
      <c r="O52" s="71"/>
      <c r="P52" s="71"/>
      <c r="Q52" s="71"/>
      <c r="R52" s="71"/>
      <c r="S52" s="71"/>
      <c r="T52" s="71"/>
      <c r="U52" s="71"/>
      <c r="V52" s="71"/>
      <c r="W52" s="71"/>
    </row>
    <row r="53" spans="1:23">
      <c r="A53" s="70"/>
      <c r="B53" s="71"/>
      <c r="C53" s="72"/>
      <c r="D53" s="71"/>
      <c r="E53" s="71"/>
      <c r="F53" s="71"/>
      <c r="G53" s="71"/>
      <c r="H53" s="71"/>
      <c r="I53" s="71"/>
      <c r="J53" s="71"/>
      <c r="K53" s="71"/>
      <c r="L53" s="71"/>
      <c r="M53" s="72"/>
      <c r="N53" s="71"/>
      <c r="O53" s="71"/>
      <c r="P53" s="71"/>
      <c r="Q53" s="71"/>
      <c r="R53" s="71"/>
      <c r="S53" s="71"/>
      <c r="T53" s="71"/>
      <c r="U53" s="71"/>
      <c r="V53" s="71"/>
      <c r="W53" s="71"/>
    </row>
    <row r="54" spans="1:23">
      <c r="A54" s="70"/>
      <c r="B54" s="71"/>
      <c r="C54" s="72"/>
      <c r="D54" s="71"/>
      <c r="E54" s="71"/>
      <c r="F54" s="71"/>
      <c r="G54" s="71"/>
      <c r="H54" s="71"/>
      <c r="I54" s="71"/>
      <c r="J54" s="71"/>
      <c r="K54" s="71"/>
      <c r="L54" s="71"/>
      <c r="M54" s="72"/>
      <c r="N54" s="71"/>
      <c r="O54" s="71"/>
      <c r="P54" s="71"/>
      <c r="Q54" s="71"/>
      <c r="R54" s="71"/>
      <c r="S54" s="71"/>
      <c r="T54" s="71"/>
      <c r="U54" s="71"/>
      <c r="V54" s="71"/>
      <c r="W54" s="71"/>
    </row>
    <row r="55" spans="1:23">
      <c r="A55" s="70"/>
      <c r="B55" s="71"/>
      <c r="C55" s="72"/>
      <c r="D55" s="71"/>
      <c r="E55" s="71"/>
      <c r="F55" s="71"/>
      <c r="G55" s="71"/>
      <c r="H55" s="71"/>
      <c r="I55" s="71"/>
      <c r="J55" s="71"/>
      <c r="K55" s="71"/>
      <c r="L55" s="71"/>
      <c r="M55" s="72"/>
      <c r="N55" s="71"/>
      <c r="O55" s="71"/>
      <c r="P55" s="71"/>
      <c r="Q55" s="71"/>
      <c r="R55" s="71"/>
      <c r="S55" s="71"/>
      <c r="T55" s="71"/>
      <c r="U55" s="71"/>
      <c r="V55" s="71"/>
      <c r="W55" s="71"/>
    </row>
    <row r="56" spans="1:23">
      <c r="A56" s="70"/>
      <c r="B56" s="71"/>
      <c r="C56" s="72"/>
      <c r="D56" s="71"/>
      <c r="E56" s="71"/>
      <c r="F56" s="71"/>
      <c r="G56" s="71"/>
      <c r="H56" s="71"/>
      <c r="I56" s="71"/>
      <c r="J56" s="71"/>
      <c r="K56" s="71"/>
      <c r="L56" s="71"/>
      <c r="M56" s="72"/>
      <c r="N56" s="71"/>
      <c r="O56" s="71"/>
      <c r="P56" s="71"/>
      <c r="Q56" s="71"/>
      <c r="R56" s="71"/>
      <c r="S56" s="71"/>
      <c r="T56" s="71"/>
      <c r="U56" s="71"/>
      <c r="V56" s="71"/>
      <c r="W56" s="71"/>
    </row>
    <row r="57" spans="1:23">
      <c r="A57" s="70"/>
      <c r="B57" s="71"/>
      <c r="C57" s="72"/>
      <c r="D57" s="71"/>
      <c r="E57" s="71"/>
      <c r="F57" s="71"/>
      <c r="G57" s="71"/>
      <c r="H57" s="71"/>
      <c r="I57" s="71"/>
      <c r="J57" s="71"/>
      <c r="K57" s="71"/>
      <c r="L57" s="71"/>
      <c r="M57" s="72"/>
      <c r="N57" s="71"/>
      <c r="O57" s="71"/>
      <c r="P57" s="71"/>
      <c r="Q57" s="71"/>
      <c r="R57" s="71"/>
      <c r="S57" s="71"/>
      <c r="T57" s="71"/>
      <c r="U57" s="71"/>
      <c r="V57" s="71"/>
      <c r="W57" s="71"/>
    </row>
    <row r="58" spans="1:23">
      <c r="A58" s="70"/>
      <c r="B58" s="71"/>
      <c r="C58" s="72"/>
      <c r="D58" s="71"/>
      <c r="E58" s="71"/>
      <c r="F58" s="71"/>
      <c r="G58" s="71"/>
      <c r="H58" s="71"/>
      <c r="I58" s="71"/>
      <c r="J58" s="71"/>
      <c r="K58" s="71"/>
      <c r="L58" s="71"/>
      <c r="M58" s="72"/>
      <c r="N58" s="71"/>
      <c r="O58" s="71"/>
      <c r="P58" s="71"/>
      <c r="Q58" s="71"/>
      <c r="R58" s="71"/>
      <c r="S58" s="71"/>
      <c r="T58" s="71"/>
      <c r="U58" s="71"/>
      <c r="V58" s="71"/>
      <c r="W58" s="71"/>
    </row>
    <row r="59" spans="1:23">
      <c r="A59" s="70"/>
      <c r="B59" s="71"/>
      <c r="C59" s="72"/>
      <c r="D59" s="71"/>
      <c r="E59" s="71"/>
      <c r="F59" s="71"/>
      <c r="G59" s="71"/>
      <c r="H59" s="71"/>
      <c r="I59" s="71"/>
      <c r="J59" s="71"/>
      <c r="K59" s="71"/>
      <c r="L59" s="71"/>
      <c r="M59" s="72"/>
      <c r="N59" s="71"/>
      <c r="O59" s="71"/>
      <c r="P59" s="71"/>
      <c r="Q59" s="71"/>
      <c r="R59" s="71"/>
      <c r="S59" s="71"/>
      <c r="T59" s="71"/>
      <c r="U59" s="71"/>
      <c r="V59" s="71"/>
      <c r="W59" s="71"/>
    </row>
    <row r="60" spans="1:23">
      <c r="A60" s="70"/>
      <c r="B60" s="71"/>
      <c r="C60" s="72"/>
      <c r="D60" s="71"/>
      <c r="E60" s="71"/>
      <c r="F60" s="71"/>
      <c r="G60" s="71"/>
      <c r="H60" s="71"/>
      <c r="I60" s="71"/>
      <c r="J60" s="71"/>
      <c r="K60" s="71"/>
      <c r="L60" s="71"/>
      <c r="M60" s="72"/>
      <c r="N60" s="71"/>
      <c r="O60" s="71"/>
      <c r="P60" s="71"/>
      <c r="Q60" s="71"/>
      <c r="R60" s="71"/>
      <c r="S60" s="71"/>
      <c r="T60" s="71"/>
      <c r="U60" s="71"/>
      <c r="V60" s="71"/>
      <c r="W60" s="71"/>
    </row>
    <row r="61" spans="1:23">
      <c r="A61" s="70"/>
      <c r="B61" s="71"/>
      <c r="C61" s="72"/>
      <c r="D61" s="71"/>
      <c r="E61" s="71"/>
      <c r="F61" s="71"/>
      <c r="G61" s="71"/>
      <c r="H61" s="71"/>
      <c r="I61" s="71"/>
      <c r="J61" s="71"/>
      <c r="K61" s="71"/>
      <c r="L61" s="71"/>
      <c r="M61" s="72"/>
      <c r="N61" s="71"/>
      <c r="O61" s="71"/>
      <c r="P61" s="71"/>
      <c r="Q61" s="71"/>
      <c r="R61" s="71"/>
      <c r="S61" s="71"/>
      <c r="T61" s="71"/>
      <c r="U61" s="71"/>
      <c r="V61" s="71"/>
      <c r="W61" s="71"/>
    </row>
    <row r="62" spans="1:23">
      <c r="A62" s="70"/>
      <c r="B62" s="71"/>
      <c r="C62" s="72"/>
      <c r="D62" s="71"/>
      <c r="E62" s="71"/>
      <c r="F62" s="71"/>
      <c r="G62" s="71"/>
      <c r="H62" s="71"/>
      <c r="I62" s="71"/>
      <c r="J62" s="71"/>
      <c r="K62" s="71"/>
      <c r="L62" s="71"/>
      <c r="M62" s="72"/>
      <c r="N62" s="71"/>
      <c r="O62" s="71"/>
      <c r="P62" s="71"/>
      <c r="Q62" s="71"/>
      <c r="R62" s="71"/>
      <c r="S62" s="71"/>
      <c r="T62" s="71"/>
      <c r="U62" s="71"/>
      <c r="V62" s="71"/>
      <c r="W62" s="71"/>
    </row>
    <row r="63" spans="1:23">
      <c r="A63" s="70"/>
      <c r="B63" s="71"/>
      <c r="C63" s="72"/>
      <c r="D63" s="71"/>
      <c r="E63" s="71"/>
      <c r="F63" s="71"/>
      <c r="G63" s="71"/>
      <c r="H63" s="71"/>
      <c r="I63" s="71"/>
      <c r="J63" s="71"/>
      <c r="K63" s="71"/>
      <c r="L63" s="71"/>
      <c r="M63" s="72"/>
      <c r="N63" s="71"/>
      <c r="O63" s="71"/>
      <c r="P63" s="71"/>
      <c r="Q63" s="71"/>
      <c r="R63" s="71"/>
      <c r="S63" s="71"/>
      <c r="T63" s="71"/>
      <c r="U63" s="71"/>
      <c r="V63" s="71"/>
      <c r="W63" s="71"/>
    </row>
    <row r="64" spans="1:23">
      <c r="A64" s="70"/>
      <c r="B64" s="71"/>
      <c r="C64" s="72"/>
      <c r="D64" s="71"/>
      <c r="E64" s="71"/>
      <c r="F64" s="71"/>
      <c r="G64" s="71"/>
      <c r="H64" s="71"/>
      <c r="I64" s="71"/>
      <c r="J64" s="71"/>
      <c r="K64" s="71"/>
      <c r="L64" s="71"/>
      <c r="M64" s="72"/>
      <c r="N64" s="71"/>
      <c r="O64" s="71"/>
      <c r="P64" s="71"/>
      <c r="Q64" s="71"/>
      <c r="R64" s="71"/>
      <c r="S64" s="71"/>
      <c r="T64" s="71"/>
      <c r="U64" s="71"/>
      <c r="V64" s="71"/>
      <c r="W64" s="71"/>
    </row>
    <row r="65" spans="1:23">
      <c r="A65" s="70"/>
      <c r="B65" s="71"/>
      <c r="C65" s="72"/>
      <c r="D65" s="71"/>
      <c r="E65" s="71"/>
      <c r="F65" s="71"/>
      <c r="G65" s="71"/>
      <c r="H65" s="71"/>
      <c r="I65" s="71"/>
      <c r="J65" s="71"/>
      <c r="K65" s="71"/>
      <c r="L65" s="71"/>
      <c r="M65" s="72"/>
      <c r="N65" s="71"/>
      <c r="O65" s="71"/>
      <c r="P65" s="71"/>
      <c r="Q65" s="71"/>
      <c r="R65" s="71"/>
      <c r="S65" s="71"/>
      <c r="T65" s="71"/>
      <c r="U65" s="71"/>
      <c r="V65" s="71"/>
      <c r="W65" s="71"/>
    </row>
    <row r="66" spans="1:23">
      <c r="A66" s="70"/>
      <c r="B66" s="71"/>
      <c r="C66" s="72"/>
      <c r="D66" s="71"/>
      <c r="E66" s="71"/>
      <c r="F66" s="71"/>
      <c r="G66" s="71"/>
      <c r="H66" s="71"/>
      <c r="I66" s="71"/>
      <c r="J66" s="71"/>
      <c r="K66" s="71"/>
      <c r="L66" s="71"/>
      <c r="M66" s="72"/>
      <c r="N66" s="71"/>
      <c r="O66" s="71"/>
      <c r="P66" s="71"/>
      <c r="Q66" s="71"/>
      <c r="R66" s="71"/>
      <c r="S66" s="71"/>
      <c r="T66" s="71"/>
      <c r="U66" s="71"/>
      <c r="V66" s="71"/>
      <c r="W66" s="71"/>
    </row>
    <row r="67" spans="1:23">
      <c r="A67" s="70"/>
      <c r="B67" s="71"/>
      <c r="C67" s="72"/>
      <c r="D67" s="71"/>
      <c r="E67" s="71"/>
      <c r="F67" s="71"/>
      <c r="G67" s="71"/>
      <c r="H67" s="71"/>
      <c r="I67" s="71"/>
      <c r="J67" s="71"/>
      <c r="K67" s="71"/>
      <c r="L67" s="71"/>
      <c r="M67" s="72"/>
      <c r="N67" s="71"/>
      <c r="O67" s="71"/>
      <c r="P67" s="71"/>
      <c r="Q67" s="71"/>
      <c r="R67" s="71"/>
      <c r="S67" s="71"/>
      <c r="T67" s="71"/>
      <c r="U67" s="71"/>
      <c r="V67" s="71"/>
      <c r="W67" s="71"/>
    </row>
    <row r="68" spans="1:23">
      <c r="A68" s="70"/>
      <c r="B68" s="71"/>
      <c r="C68" s="72"/>
      <c r="D68" s="71"/>
      <c r="E68" s="71"/>
      <c r="F68" s="71"/>
      <c r="G68" s="71"/>
      <c r="H68" s="71"/>
      <c r="I68" s="71"/>
      <c r="J68" s="71"/>
      <c r="K68" s="71"/>
      <c r="L68" s="71"/>
      <c r="M68" s="72"/>
      <c r="N68" s="71"/>
      <c r="O68" s="71"/>
      <c r="P68" s="71"/>
      <c r="Q68" s="71"/>
      <c r="R68" s="71"/>
      <c r="S68" s="71"/>
      <c r="T68" s="71"/>
      <c r="U68" s="71"/>
      <c r="V68" s="71"/>
      <c r="W68" s="71"/>
    </row>
    <row r="69" spans="1:23">
      <c r="A69" s="70"/>
      <c r="B69" s="71"/>
      <c r="C69" s="72"/>
      <c r="D69" s="71"/>
      <c r="E69" s="71"/>
      <c r="F69" s="71"/>
      <c r="G69" s="71"/>
      <c r="H69" s="71"/>
      <c r="I69" s="71"/>
      <c r="J69" s="71"/>
      <c r="K69" s="71"/>
      <c r="L69" s="71"/>
      <c r="M69" s="72"/>
      <c r="N69" s="71"/>
      <c r="O69" s="71"/>
      <c r="P69" s="71"/>
      <c r="Q69" s="71"/>
      <c r="R69" s="71"/>
      <c r="S69" s="71"/>
      <c r="T69" s="71"/>
      <c r="U69" s="71"/>
      <c r="V69" s="71"/>
      <c r="W69" s="71"/>
    </row>
    <row r="70" spans="1:23">
      <c r="A70" s="70"/>
      <c r="B70" s="71"/>
      <c r="C70" s="72"/>
      <c r="D70" s="71"/>
      <c r="E70" s="71"/>
      <c r="F70" s="71"/>
      <c r="G70" s="71"/>
      <c r="H70" s="71"/>
      <c r="I70" s="71"/>
      <c r="J70" s="71"/>
      <c r="K70" s="71"/>
      <c r="L70" s="71"/>
      <c r="M70" s="72"/>
      <c r="N70" s="71"/>
      <c r="O70" s="71"/>
      <c r="P70" s="71"/>
      <c r="Q70" s="71"/>
      <c r="R70" s="71"/>
      <c r="S70" s="71"/>
      <c r="T70" s="71"/>
      <c r="U70" s="71"/>
      <c r="V70" s="71"/>
      <c r="W70" s="71"/>
    </row>
    <row r="71" spans="1:23">
      <c r="A71" s="70"/>
      <c r="B71" s="71"/>
      <c r="C71" s="72"/>
      <c r="D71" s="71"/>
      <c r="E71" s="71"/>
      <c r="F71" s="71"/>
      <c r="G71" s="71"/>
      <c r="H71" s="71"/>
      <c r="I71" s="71"/>
      <c r="J71" s="71"/>
      <c r="K71" s="71"/>
      <c r="L71" s="71"/>
      <c r="M71" s="72"/>
      <c r="N71" s="71"/>
      <c r="O71" s="71"/>
      <c r="P71" s="71"/>
      <c r="Q71" s="71"/>
      <c r="R71" s="71"/>
      <c r="S71" s="71"/>
      <c r="T71" s="71"/>
      <c r="U71" s="71"/>
      <c r="V71" s="71"/>
      <c r="W71" s="71"/>
    </row>
    <row r="72" spans="1:23">
      <c r="A72" s="70"/>
      <c r="B72" s="71"/>
      <c r="C72" s="72"/>
      <c r="D72" s="71"/>
      <c r="E72" s="71"/>
      <c r="F72" s="71"/>
      <c r="G72" s="71"/>
      <c r="H72" s="71"/>
      <c r="I72" s="71"/>
      <c r="J72" s="71"/>
      <c r="K72" s="71"/>
      <c r="L72" s="71"/>
      <c r="M72" s="72"/>
      <c r="N72" s="71"/>
      <c r="O72" s="71"/>
      <c r="P72" s="71"/>
      <c r="Q72" s="71"/>
      <c r="R72" s="71"/>
      <c r="S72" s="71"/>
      <c r="T72" s="71"/>
      <c r="U72" s="71"/>
      <c r="V72" s="71"/>
      <c r="W72" s="71"/>
    </row>
    <row r="73" spans="1:23">
      <c r="A73" s="70"/>
      <c r="B73" s="71"/>
      <c r="C73" s="72"/>
      <c r="D73" s="71"/>
      <c r="E73" s="71"/>
      <c r="F73" s="71"/>
      <c r="G73" s="71"/>
      <c r="H73" s="71"/>
      <c r="I73" s="71"/>
      <c r="J73" s="71"/>
      <c r="K73" s="71"/>
      <c r="L73" s="71"/>
      <c r="M73" s="72"/>
      <c r="N73" s="71"/>
      <c r="O73" s="71"/>
      <c r="P73" s="71"/>
      <c r="Q73" s="71"/>
      <c r="R73" s="71"/>
      <c r="S73" s="71"/>
      <c r="T73" s="71"/>
      <c r="U73" s="71"/>
      <c r="V73" s="71"/>
      <c r="W73" s="71"/>
    </row>
    <row r="74" spans="1:23">
      <c r="A74" s="70"/>
      <c r="B74" s="71"/>
      <c r="C74" s="72"/>
      <c r="D74" s="71"/>
      <c r="E74" s="71"/>
      <c r="F74" s="71"/>
      <c r="G74" s="71"/>
      <c r="H74" s="71"/>
      <c r="I74" s="71"/>
      <c r="J74" s="71"/>
      <c r="K74" s="71"/>
      <c r="L74" s="71"/>
      <c r="M74" s="72"/>
      <c r="N74" s="71"/>
      <c r="O74" s="71"/>
      <c r="P74" s="71"/>
      <c r="Q74" s="71"/>
      <c r="R74" s="71"/>
      <c r="S74" s="71"/>
      <c r="T74" s="71"/>
      <c r="U74" s="71"/>
      <c r="V74" s="71"/>
      <c r="W74" s="71"/>
    </row>
    <row r="75" spans="1:23">
      <c r="A75" s="70"/>
      <c r="B75" s="71"/>
      <c r="C75" s="72"/>
      <c r="D75" s="71"/>
      <c r="E75" s="71"/>
      <c r="F75" s="71"/>
      <c r="G75" s="71"/>
      <c r="H75" s="71"/>
      <c r="I75" s="71"/>
      <c r="J75" s="71"/>
      <c r="K75" s="71"/>
      <c r="L75" s="71"/>
      <c r="M75" s="72"/>
      <c r="N75" s="71"/>
      <c r="O75" s="71"/>
      <c r="P75" s="71"/>
      <c r="Q75" s="71"/>
      <c r="R75" s="71"/>
      <c r="S75" s="71"/>
      <c r="T75" s="71"/>
      <c r="U75" s="71"/>
      <c r="V75" s="71"/>
      <c r="W75" s="71"/>
    </row>
    <row r="76" spans="1:23">
      <c r="A76" s="70"/>
      <c r="B76" s="71"/>
      <c r="C76" s="72"/>
      <c r="D76" s="71"/>
      <c r="E76" s="71"/>
      <c r="F76" s="71"/>
      <c r="G76" s="71"/>
      <c r="H76" s="71"/>
      <c r="I76" s="71"/>
      <c r="J76" s="71"/>
      <c r="K76" s="71"/>
      <c r="L76" s="71"/>
      <c r="M76" s="72"/>
      <c r="N76" s="71"/>
      <c r="O76" s="71"/>
      <c r="P76" s="71"/>
      <c r="Q76" s="71"/>
      <c r="R76" s="71"/>
      <c r="S76" s="71"/>
      <c r="T76" s="71"/>
      <c r="U76" s="71"/>
      <c r="V76" s="71"/>
      <c r="W76" s="71"/>
    </row>
    <row r="77" spans="1:23">
      <c r="A77" s="70"/>
      <c r="B77" s="71"/>
      <c r="C77" s="72"/>
      <c r="D77" s="71"/>
      <c r="E77" s="71"/>
      <c r="F77" s="71"/>
      <c r="G77" s="71"/>
      <c r="H77" s="71"/>
      <c r="I77" s="71"/>
      <c r="J77" s="71"/>
      <c r="K77" s="71"/>
      <c r="L77" s="71"/>
      <c r="M77" s="72"/>
      <c r="N77" s="71"/>
      <c r="O77" s="71"/>
      <c r="P77" s="71"/>
      <c r="Q77" s="71"/>
      <c r="R77" s="71"/>
      <c r="S77" s="71"/>
      <c r="T77" s="71"/>
      <c r="U77" s="71"/>
      <c r="V77" s="71"/>
      <c r="W77" s="71"/>
    </row>
    <row r="78" spans="1:23">
      <c r="A78" s="70"/>
      <c r="B78" s="71"/>
      <c r="C78" s="72"/>
      <c r="D78" s="71"/>
      <c r="E78" s="71"/>
      <c r="F78" s="71"/>
      <c r="G78" s="71"/>
      <c r="H78" s="71"/>
      <c r="I78" s="71"/>
      <c r="J78" s="71"/>
      <c r="K78" s="71"/>
      <c r="L78" s="71"/>
      <c r="M78" s="72"/>
      <c r="N78" s="71"/>
      <c r="O78" s="71"/>
      <c r="P78" s="71"/>
      <c r="Q78" s="71"/>
      <c r="R78" s="71"/>
      <c r="S78" s="71"/>
      <c r="T78" s="71"/>
      <c r="U78" s="71"/>
      <c r="V78" s="71"/>
      <c r="W78" s="71"/>
    </row>
    <row r="79" spans="1:23">
      <c r="A79" s="70"/>
      <c r="B79" s="71"/>
      <c r="C79" s="72"/>
      <c r="D79" s="71"/>
      <c r="E79" s="71"/>
      <c r="F79" s="71"/>
      <c r="G79" s="71"/>
      <c r="H79" s="71"/>
      <c r="I79" s="71"/>
      <c r="J79" s="71"/>
      <c r="K79" s="71"/>
      <c r="L79" s="71"/>
      <c r="M79" s="72"/>
      <c r="N79" s="71"/>
      <c r="O79" s="71"/>
      <c r="P79" s="71"/>
      <c r="Q79" s="71"/>
      <c r="R79" s="71"/>
      <c r="S79" s="71"/>
      <c r="T79" s="71"/>
      <c r="U79" s="71"/>
      <c r="V79" s="71"/>
      <c r="W79" s="71"/>
    </row>
    <row r="80" spans="1:23">
      <c r="A80" s="70"/>
      <c r="B80" s="71"/>
      <c r="C80" s="72"/>
      <c r="D80" s="71"/>
      <c r="E80" s="71"/>
      <c r="F80" s="71"/>
      <c r="G80" s="71"/>
      <c r="H80" s="71"/>
      <c r="I80" s="71"/>
      <c r="J80" s="71"/>
      <c r="K80" s="71"/>
      <c r="L80" s="71"/>
      <c r="M80" s="72"/>
      <c r="N80" s="71"/>
      <c r="O80" s="71"/>
      <c r="P80" s="71"/>
      <c r="Q80" s="71"/>
      <c r="R80" s="71"/>
      <c r="S80" s="71"/>
      <c r="T80" s="71"/>
      <c r="U80" s="71"/>
      <c r="V80" s="71"/>
      <c r="W80" s="71"/>
    </row>
    <row r="81" spans="1:23">
      <c r="A81" s="70"/>
      <c r="B81" s="71"/>
      <c r="C81" s="72"/>
      <c r="D81" s="71"/>
      <c r="E81" s="71"/>
      <c r="F81" s="71"/>
      <c r="G81" s="71"/>
      <c r="H81" s="71"/>
      <c r="I81" s="71"/>
      <c r="J81" s="71"/>
      <c r="K81" s="71"/>
      <c r="L81" s="71"/>
      <c r="M81" s="72"/>
      <c r="N81" s="71"/>
      <c r="O81" s="71"/>
      <c r="P81" s="71"/>
      <c r="Q81" s="71"/>
      <c r="R81" s="71"/>
      <c r="S81" s="71"/>
      <c r="T81" s="71"/>
      <c r="U81" s="71"/>
      <c r="V81" s="71"/>
      <c r="W81" s="71"/>
    </row>
    <row r="82" spans="1:23">
      <c r="A82" s="70"/>
      <c r="B82" s="71"/>
      <c r="C82" s="72"/>
      <c r="D82" s="71"/>
      <c r="E82" s="71"/>
      <c r="F82" s="71"/>
      <c r="G82" s="71"/>
      <c r="H82" s="71"/>
      <c r="I82" s="71"/>
      <c r="J82" s="71"/>
      <c r="K82" s="71"/>
      <c r="L82" s="71"/>
      <c r="M82" s="72"/>
      <c r="N82" s="71"/>
      <c r="O82" s="71"/>
      <c r="P82" s="71"/>
      <c r="Q82" s="71"/>
      <c r="R82" s="71"/>
      <c r="S82" s="71"/>
      <c r="T82" s="71"/>
      <c r="U82" s="71"/>
      <c r="V82" s="71"/>
      <c r="W82" s="71"/>
    </row>
    <row r="83" spans="1:23">
      <c r="A83" s="70"/>
      <c r="B83" s="71"/>
      <c r="C83" s="72"/>
      <c r="D83" s="71"/>
      <c r="E83" s="71"/>
      <c r="F83" s="71"/>
      <c r="G83" s="71"/>
      <c r="H83" s="71"/>
      <c r="I83" s="71"/>
      <c r="J83" s="71"/>
      <c r="K83" s="71"/>
      <c r="L83" s="71"/>
      <c r="M83" s="72"/>
      <c r="N83" s="71"/>
      <c r="O83" s="71"/>
      <c r="P83" s="71"/>
      <c r="Q83" s="71"/>
      <c r="R83" s="71"/>
      <c r="S83" s="71"/>
      <c r="T83" s="71"/>
      <c r="U83" s="71"/>
      <c r="V83" s="71"/>
      <c r="W83" s="71"/>
    </row>
    <row r="84" spans="1:23">
      <c r="A84" s="70"/>
      <c r="B84" s="71"/>
      <c r="C84" s="72"/>
      <c r="D84" s="71"/>
      <c r="E84" s="71"/>
      <c r="F84" s="71"/>
      <c r="G84" s="71"/>
      <c r="H84" s="71"/>
      <c r="I84" s="71"/>
      <c r="J84" s="71"/>
      <c r="K84" s="71"/>
      <c r="L84" s="71"/>
      <c r="M84" s="72"/>
      <c r="N84" s="71"/>
      <c r="O84" s="71"/>
      <c r="P84" s="71"/>
      <c r="Q84" s="71"/>
      <c r="R84" s="71"/>
      <c r="S84" s="71"/>
      <c r="T84" s="71"/>
      <c r="U84" s="71"/>
      <c r="V84" s="71"/>
      <c r="W84" s="71"/>
    </row>
    <row r="85" spans="1:23">
      <c r="A85" s="70"/>
      <c r="B85" s="71"/>
      <c r="C85" s="72"/>
      <c r="D85" s="71"/>
      <c r="E85" s="71"/>
      <c r="F85" s="71"/>
      <c r="G85" s="71"/>
      <c r="H85" s="71"/>
      <c r="I85" s="71"/>
      <c r="J85" s="71"/>
      <c r="K85" s="71"/>
      <c r="L85" s="71"/>
      <c r="M85" s="72"/>
      <c r="N85" s="71"/>
      <c r="O85" s="71"/>
      <c r="P85" s="71"/>
      <c r="Q85" s="71"/>
      <c r="R85" s="71"/>
      <c r="S85" s="71"/>
      <c r="T85" s="71"/>
      <c r="U85" s="71"/>
      <c r="V85" s="71"/>
      <c r="W85" s="71"/>
    </row>
    <row r="86" spans="1:23">
      <c r="A86" s="70"/>
      <c r="B86" s="71"/>
      <c r="C86" s="72"/>
      <c r="D86" s="71"/>
      <c r="E86" s="71"/>
      <c r="F86" s="71"/>
      <c r="G86" s="71"/>
      <c r="H86" s="71"/>
      <c r="I86" s="71"/>
      <c r="J86" s="71"/>
      <c r="K86" s="71"/>
      <c r="L86" s="71"/>
      <c r="M86" s="72"/>
      <c r="N86" s="71"/>
      <c r="O86" s="71"/>
      <c r="P86" s="71"/>
      <c r="Q86" s="71"/>
      <c r="R86" s="71"/>
      <c r="S86" s="71"/>
      <c r="T86" s="71"/>
      <c r="U86" s="71"/>
      <c r="V86" s="71"/>
      <c r="W86" s="71"/>
    </row>
    <row r="87" spans="1:23">
      <c r="A87" s="70"/>
      <c r="B87" s="71"/>
      <c r="C87" s="72"/>
      <c r="D87" s="71"/>
      <c r="E87" s="71"/>
      <c r="F87" s="71"/>
      <c r="G87" s="71"/>
      <c r="H87" s="71"/>
      <c r="I87" s="71"/>
      <c r="J87" s="71"/>
      <c r="K87" s="71"/>
      <c r="L87" s="71"/>
      <c r="M87" s="72"/>
      <c r="N87" s="71"/>
      <c r="O87" s="71"/>
      <c r="P87" s="71"/>
      <c r="Q87" s="71"/>
      <c r="R87" s="71"/>
      <c r="S87" s="71"/>
      <c r="T87" s="71"/>
      <c r="U87" s="71"/>
      <c r="V87" s="71"/>
      <c r="W87" s="71"/>
    </row>
    <row r="88" spans="1:23">
      <c r="A88" s="70"/>
      <c r="B88" s="71"/>
      <c r="C88" s="72"/>
      <c r="D88" s="71"/>
      <c r="E88" s="71"/>
      <c r="F88" s="71"/>
      <c r="G88" s="71"/>
      <c r="H88" s="71"/>
      <c r="I88" s="71"/>
      <c r="J88" s="71"/>
      <c r="K88" s="71"/>
      <c r="L88" s="71"/>
      <c r="M88" s="72"/>
      <c r="N88" s="71"/>
      <c r="O88" s="71"/>
      <c r="P88" s="71"/>
      <c r="Q88" s="71"/>
      <c r="R88" s="71"/>
      <c r="S88" s="71"/>
      <c r="T88" s="71"/>
      <c r="U88" s="71"/>
      <c r="V88" s="71"/>
      <c r="W88" s="71"/>
    </row>
    <row r="89" spans="1:23">
      <c r="A89" s="70"/>
      <c r="B89" s="71"/>
      <c r="C89" s="72"/>
      <c r="D89" s="71"/>
      <c r="E89" s="71"/>
      <c r="F89" s="71"/>
      <c r="G89" s="71"/>
      <c r="H89" s="71"/>
      <c r="I89" s="71"/>
      <c r="J89" s="71"/>
      <c r="K89" s="71"/>
      <c r="L89" s="71"/>
      <c r="M89" s="72"/>
      <c r="N89" s="71"/>
      <c r="O89" s="71"/>
      <c r="P89" s="71"/>
      <c r="Q89" s="71"/>
      <c r="R89" s="71"/>
      <c r="S89" s="71"/>
      <c r="T89" s="71"/>
      <c r="U89" s="71"/>
      <c r="V89" s="71"/>
      <c r="W89" s="71"/>
    </row>
    <row r="90" spans="1:23">
      <c r="A90" s="70"/>
      <c r="B90" s="71"/>
      <c r="C90" s="72"/>
      <c r="D90" s="71"/>
      <c r="E90" s="71"/>
      <c r="F90" s="71"/>
      <c r="G90" s="71"/>
      <c r="H90" s="71"/>
      <c r="I90" s="71"/>
      <c r="J90" s="71"/>
      <c r="K90" s="71"/>
      <c r="L90" s="71"/>
      <c r="M90" s="72"/>
      <c r="N90" s="71"/>
      <c r="O90" s="71"/>
      <c r="P90" s="71"/>
      <c r="Q90" s="71"/>
      <c r="R90" s="71"/>
      <c r="S90" s="71"/>
      <c r="T90" s="71"/>
      <c r="U90" s="71"/>
      <c r="V90" s="71"/>
      <c r="W90" s="71"/>
    </row>
    <row r="91" spans="1:23">
      <c r="A91" s="70"/>
      <c r="B91" s="71"/>
      <c r="C91" s="72"/>
      <c r="D91" s="71"/>
      <c r="E91" s="71"/>
      <c r="F91" s="71"/>
      <c r="G91" s="71"/>
      <c r="H91" s="71"/>
      <c r="I91" s="71"/>
      <c r="J91" s="71"/>
      <c r="K91" s="71"/>
      <c r="L91" s="71"/>
      <c r="M91" s="72"/>
      <c r="N91" s="71"/>
      <c r="O91" s="71"/>
      <c r="P91" s="71"/>
      <c r="Q91" s="71"/>
      <c r="R91" s="71"/>
      <c r="S91" s="71"/>
      <c r="T91" s="71"/>
      <c r="U91" s="71"/>
      <c r="V91" s="71"/>
      <c r="W91" s="71"/>
    </row>
    <row r="92" spans="1:23">
      <c r="A92" s="70"/>
      <c r="B92" s="71"/>
      <c r="C92" s="72"/>
      <c r="D92" s="71"/>
      <c r="E92" s="71"/>
      <c r="F92" s="71"/>
      <c r="G92" s="71"/>
      <c r="H92" s="71"/>
      <c r="I92" s="71"/>
      <c r="J92" s="71"/>
      <c r="K92" s="71"/>
      <c r="L92" s="71"/>
      <c r="M92" s="72"/>
      <c r="N92" s="71"/>
      <c r="O92" s="71"/>
      <c r="P92" s="71"/>
      <c r="Q92" s="71"/>
      <c r="R92" s="71"/>
      <c r="S92" s="71"/>
      <c r="T92" s="71"/>
      <c r="U92" s="71"/>
      <c r="V92" s="71"/>
      <c r="W92" s="71"/>
    </row>
    <row r="93" spans="1:23">
      <c r="A93" s="70"/>
      <c r="B93" s="71"/>
      <c r="C93" s="72"/>
      <c r="D93" s="71"/>
      <c r="E93" s="71"/>
      <c r="F93" s="71"/>
      <c r="G93" s="71"/>
      <c r="H93" s="71"/>
      <c r="I93" s="71"/>
      <c r="J93" s="71"/>
      <c r="K93" s="71"/>
      <c r="L93" s="71"/>
      <c r="M93" s="72"/>
      <c r="N93" s="71"/>
      <c r="O93" s="71"/>
      <c r="P93" s="71"/>
      <c r="Q93" s="71"/>
      <c r="R93" s="71"/>
      <c r="S93" s="71"/>
      <c r="T93" s="71"/>
      <c r="U93" s="71"/>
      <c r="V93" s="71"/>
      <c r="W93" s="71"/>
    </row>
    <row r="94" spans="1:23">
      <c r="A94" s="70"/>
      <c r="B94" s="71"/>
      <c r="C94" s="72"/>
      <c r="D94" s="71"/>
      <c r="E94" s="71"/>
      <c r="F94" s="71"/>
      <c r="G94" s="71"/>
      <c r="H94" s="71"/>
      <c r="I94" s="71"/>
      <c r="J94" s="71"/>
      <c r="K94" s="71"/>
      <c r="L94" s="71"/>
      <c r="M94" s="72"/>
      <c r="N94" s="71"/>
      <c r="O94" s="71"/>
      <c r="P94" s="71"/>
      <c r="Q94" s="71"/>
      <c r="R94" s="71"/>
      <c r="S94" s="71"/>
      <c r="T94" s="71"/>
      <c r="U94" s="71"/>
      <c r="V94" s="71"/>
      <c r="W94" s="71"/>
    </row>
    <row r="95" spans="1:23">
      <c r="A95" s="70"/>
      <c r="B95" s="71"/>
      <c r="C95" s="72"/>
      <c r="D95" s="71"/>
      <c r="E95" s="71"/>
      <c r="F95" s="71"/>
      <c r="G95" s="71"/>
      <c r="H95" s="71"/>
      <c r="I95" s="71"/>
      <c r="J95" s="71"/>
      <c r="K95" s="71"/>
      <c r="L95" s="71"/>
      <c r="M95" s="72"/>
      <c r="N95" s="71"/>
      <c r="O95" s="71"/>
      <c r="P95" s="71"/>
      <c r="Q95" s="71"/>
      <c r="R95" s="71"/>
      <c r="S95" s="71"/>
      <c r="T95" s="71"/>
      <c r="U95" s="71"/>
      <c r="V95" s="71"/>
      <c r="W95" s="71"/>
    </row>
    <row r="96" spans="1:23">
      <c r="A96" s="70"/>
      <c r="B96" s="71"/>
      <c r="C96" s="72"/>
      <c r="D96" s="71"/>
      <c r="E96" s="71"/>
      <c r="F96" s="71"/>
      <c r="G96" s="71"/>
      <c r="H96" s="71"/>
      <c r="I96" s="71"/>
      <c r="J96" s="71"/>
      <c r="K96" s="71"/>
      <c r="L96" s="71"/>
      <c r="M96" s="72"/>
      <c r="N96" s="71"/>
      <c r="O96" s="71"/>
      <c r="P96" s="71"/>
      <c r="Q96" s="71"/>
      <c r="R96" s="71"/>
      <c r="S96" s="71"/>
      <c r="T96" s="71"/>
      <c r="U96" s="71"/>
      <c r="V96" s="71"/>
      <c r="W96" s="71"/>
    </row>
    <row r="97" spans="1:23">
      <c r="A97" s="70"/>
      <c r="B97" s="71"/>
      <c r="C97" s="72"/>
      <c r="D97" s="71"/>
      <c r="E97" s="71"/>
      <c r="F97" s="71"/>
      <c r="G97" s="71"/>
      <c r="H97" s="71"/>
      <c r="I97" s="71"/>
      <c r="J97" s="71"/>
      <c r="K97" s="71"/>
      <c r="L97" s="71"/>
      <c r="M97" s="72"/>
      <c r="N97" s="71"/>
      <c r="O97" s="71"/>
      <c r="P97" s="71"/>
      <c r="Q97" s="71"/>
      <c r="R97" s="71"/>
      <c r="S97" s="71"/>
      <c r="T97" s="71"/>
      <c r="U97" s="71"/>
      <c r="V97" s="71"/>
      <c r="W97" s="71"/>
    </row>
    <row r="98" spans="1:23">
      <c r="A98" s="70"/>
      <c r="B98" s="71"/>
      <c r="C98" s="72"/>
      <c r="D98" s="71"/>
      <c r="E98" s="71"/>
      <c r="F98" s="71"/>
      <c r="G98" s="71"/>
      <c r="H98" s="71"/>
      <c r="I98" s="71"/>
      <c r="J98" s="71"/>
      <c r="K98" s="71"/>
      <c r="L98" s="71"/>
      <c r="M98" s="72"/>
      <c r="N98" s="71"/>
      <c r="O98" s="71"/>
      <c r="P98" s="71"/>
      <c r="Q98" s="71"/>
      <c r="R98" s="71"/>
      <c r="S98" s="71"/>
      <c r="T98" s="71"/>
      <c r="U98" s="71"/>
      <c r="V98" s="71"/>
      <c r="W98" s="71"/>
    </row>
    <row r="99" spans="1:23">
      <c r="A99" s="70"/>
      <c r="B99" s="71"/>
      <c r="C99" s="72"/>
      <c r="D99" s="71"/>
      <c r="E99" s="71"/>
      <c r="F99" s="71"/>
      <c r="G99" s="71"/>
      <c r="H99" s="71"/>
      <c r="I99" s="71"/>
      <c r="J99" s="71"/>
      <c r="K99" s="71"/>
      <c r="L99" s="71"/>
      <c r="M99" s="72"/>
      <c r="N99" s="71"/>
      <c r="O99" s="71"/>
      <c r="P99" s="71"/>
      <c r="Q99" s="71"/>
      <c r="R99" s="71"/>
      <c r="S99" s="71"/>
      <c r="T99" s="71"/>
      <c r="U99" s="71"/>
      <c r="V99" s="71"/>
      <c r="W99" s="71"/>
    </row>
    <row r="100" spans="1:23">
      <c r="A100" s="70"/>
      <c r="B100" s="71"/>
      <c r="C100" s="72"/>
      <c r="D100" s="71"/>
      <c r="E100" s="71"/>
      <c r="F100" s="71"/>
      <c r="G100" s="71"/>
      <c r="H100" s="71"/>
      <c r="I100" s="71"/>
      <c r="J100" s="71"/>
      <c r="K100" s="71"/>
      <c r="L100" s="71"/>
      <c r="M100" s="72"/>
      <c r="N100" s="71"/>
      <c r="O100" s="71"/>
      <c r="P100" s="71"/>
      <c r="Q100" s="71"/>
      <c r="R100" s="71"/>
      <c r="S100" s="71"/>
      <c r="T100" s="71"/>
      <c r="U100" s="71"/>
      <c r="V100" s="71"/>
      <c r="W100" s="71"/>
    </row>
    <row r="101" spans="1:23">
      <c r="A101" s="70"/>
      <c r="B101" s="71"/>
      <c r="C101" s="72"/>
      <c r="D101" s="71"/>
      <c r="E101" s="71"/>
      <c r="F101" s="71"/>
      <c r="G101" s="71"/>
      <c r="H101" s="71"/>
      <c r="I101" s="71"/>
      <c r="J101" s="71"/>
      <c r="K101" s="71"/>
      <c r="L101" s="71"/>
      <c r="M101" s="72"/>
      <c r="N101" s="71"/>
      <c r="O101" s="71"/>
      <c r="P101" s="71"/>
      <c r="Q101" s="71"/>
      <c r="R101" s="71"/>
      <c r="S101" s="71"/>
      <c r="T101" s="71"/>
      <c r="U101" s="71"/>
      <c r="V101" s="71"/>
      <c r="W101" s="71"/>
    </row>
    <row r="102" spans="1:23">
      <c r="A102" s="70"/>
      <c r="B102" s="71"/>
      <c r="C102" s="72"/>
      <c r="D102" s="71"/>
      <c r="E102" s="71"/>
      <c r="F102" s="71"/>
      <c r="G102" s="71"/>
      <c r="H102" s="71"/>
      <c r="I102" s="71"/>
      <c r="J102" s="71"/>
      <c r="K102" s="71"/>
      <c r="L102" s="71"/>
      <c r="M102" s="72"/>
      <c r="N102" s="71"/>
      <c r="O102" s="71"/>
      <c r="P102" s="71"/>
      <c r="Q102" s="71"/>
      <c r="R102" s="71"/>
      <c r="S102" s="71"/>
      <c r="T102" s="71"/>
      <c r="U102" s="71"/>
      <c r="V102" s="71"/>
      <c r="W102" s="71"/>
    </row>
    <row r="103" spans="1:23">
      <c r="A103" s="70"/>
      <c r="B103" s="71"/>
      <c r="C103" s="72"/>
      <c r="D103" s="71"/>
      <c r="E103" s="71"/>
      <c r="F103" s="71"/>
      <c r="G103" s="71"/>
      <c r="H103" s="71"/>
      <c r="I103" s="71"/>
      <c r="J103" s="71"/>
      <c r="K103" s="71"/>
      <c r="L103" s="71"/>
      <c r="M103" s="72"/>
      <c r="N103" s="71"/>
      <c r="O103" s="71"/>
      <c r="P103" s="71"/>
      <c r="Q103" s="71"/>
      <c r="R103" s="71"/>
      <c r="S103" s="71"/>
      <c r="T103" s="71"/>
      <c r="U103" s="71"/>
      <c r="V103" s="71"/>
      <c r="W103" s="71"/>
    </row>
    <row r="104" spans="1:23">
      <c r="A104" s="70"/>
      <c r="B104" s="71"/>
      <c r="C104" s="72"/>
      <c r="D104" s="71"/>
      <c r="E104" s="71"/>
      <c r="F104" s="71"/>
      <c r="G104" s="71"/>
      <c r="H104" s="71"/>
      <c r="I104" s="71"/>
      <c r="J104" s="71"/>
      <c r="K104" s="71"/>
      <c r="L104" s="71"/>
      <c r="M104" s="72"/>
      <c r="N104" s="71"/>
      <c r="O104" s="71"/>
      <c r="P104" s="71"/>
      <c r="Q104" s="71"/>
      <c r="R104" s="71"/>
      <c r="S104" s="71"/>
      <c r="T104" s="71"/>
      <c r="U104" s="71"/>
      <c r="V104" s="71"/>
      <c r="W104" s="71"/>
    </row>
    <row r="105" spans="1:23">
      <c r="A105" s="70"/>
      <c r="B105" s="71"/>
      <c r="C105" s="72"/>
      <c r="D105" s="71"/>
      <c r="E105" s="71"/>
      <c r="F105" s="71"/>
      <c r="G105" s="71"/>
      <c r="H105" s="71"/>
      <c r="I105" s="71"/>
      <c r="J105" s="71"/>
      <c r="K105" s="71"/>
      <c r="L105" s="71"/>
      <c r="M105" s="72"/>
      <c r="N105" s="71"/>
      <c r="O105" s="71"/>
      <c r="P105" s="71"/>
      <c r="Q105" s="71"/>
      <c r="R105" s="71"/>
      <c r="S105" s="71"/>
      <c r="T105" s="71"/>
      <c r="U105" s="71"/>
      <c r="V105" s="71"/>
      <c r="W105" s="71"/>
    </row>
    <row r="106" spans="1:23">
      <c r="A106" s="70"/>
      <c r="B106" s="71"/>
      <c r="C106" s="72"/>
      <c r="D106" s="71"/>
      <c r="E106" s="71"/>
      <c r="F106" s="71"/>
      <c r="G106" s="71"/>
      <c r="H106" s="71"/>
      <c r="I106" s="71"/>
      <c r="J106" s="71"/>
      <c r="K106" s="71"/>
      <c r="L106" s="71"/>
      <c r="M106" s="72"/>
      <c r="N106" s="71"/>
      <c r="O106" s="71"/>
      <c r="P106" s="71"/>
      <c r="Q106" s="71"/>
      <c r="R106" s="71"/>
      <c r="S106" s="71"/>
      <c r="T106" s="71"/>
      <c r="U106" s="71"/>
      <c r="V106" s="71"/>
      <c r="W106" s="71"/>
    </row>
    <row r="107" spans="1:23">
      <c r="A107" s="70"/>
      <c r="B107" s="71"/>
      <c r="C107" s="72"/>
      <c r="D107" s="71"/>
      <c r="E107" s="71"/>
      <c r="F107" s="71"/>
      <c r="G107" s="71"/>
      <c r="H107" s="71"/>
      <c r="I107" s="71"/>
      <c r="J107" s="71"/>
      <c r="K107" s="71"/>
      <c r="L107" s="71"/>
      <c r="M107" s="72"/>
      <c r="N107" s="71"/>
      <c r="O107" s="71"/>
      <c r="P107" s="71"/>
      <c r="Q107" s="71"/>
      <c r="R107" s="71"/>
      <c r="S107" s="71"/>
      <c r="T107" s="71"/>
      <c r="U107" s="71"/>
      <c r="V107" s="71"/>
      <c r="W107" s="71"/>
    </row>
    <row r="108" spans="1:23">
      <c r="A108" s="70"/>
      <c r="B108" s="71"/>
      <c r="C108" s="72"/>
      <c r="D108" s="71"/>
      <c r="E108" s="71"/>
      <c r="F108" s="71"/>
      <c r="G108" s="71"/>
      <c r="H108" s="71"/>
      <c r="I108" s="71"/>
      <c r="J108" s="71"/>
      <c r="K108" s="71"/>
      <c r="L108" s="71"/>
      <c r="M108" s="72"/>
      <c r="N108" s="71"/>
      <c r="O108" s="71"/>
      <c r="P108" s="71"/>
      <c r="Q108" s="71"/>
      <c r="R108" s="71"/>
      <c r="S108" s="71"/>
      <c r="T108" s="71"/>
      <c r="U108" s="71"/>
      <c r="V108" s="71"/>
      <c r="W108" s="71"/>
    </row>
    <row r="109" spans="1:23">
      <c r="A109" s="70"/>
      <c r="B109" s="71"/>
      <c r="C109" s="72"/>
      <c r="D109" s="71"/>
      <c r="E109" s="71"/>
      <c r="F109" s="71"/>
      <c r="G109" s="71"/>
      <c r="H109" s="71"/>
      <c r="I109" s="71"/>
      <c r="J109" s="71"/>
      <c r="K109" s="71"/>
      <c r="L109" s="71"/>
      <c r="M109" s="72"/>
      <c r="N109" s="71"/>
      <c r="O109" s="71"/>
      <c r="P109" s="71"/>
      <c r="Q109" s="71"/>
      <c r="R109" s="71"/>
      <c r="S109" s="71"/>
      <c r="T109" s="71"/>
      <c r="U109" s="71"/>
      <c r="V109" s="71"/>
      <c r="W109" s="71"/>
    </row>
    <row r="110" spans="1:23">
      <c r="A110" s="70"/>
      <c r="B110" s="71"/>
      <c r="C110" s="72"/>
      <c r="D110" s="71"/>
      <c r="E110" s="71"/>
      <c r="F110" s="71"/>
      <c r="G110" s="71"/>
      <c r="H110" s="71"/>
      <c r="I110" s="71"/>
      <c r="J110" s="71"/>
      <c r="K110" s="71"/>
      <c r="L110" s="71"/>
      <c r="M110" s="72"/>
      <c r="N110" s="71"/>
      <c r="O110" s="71"/>
      <c r="P110" s="71"/>
      <c r="Q110" s="71"/>
      <c r="R110" s="71"/>
      <c r="S110" s="71"/>
      <c r="T110" s="71"/>
      <c r="U110" s="71"/>
      <c r="V110" s="71"/>
      <c r="W110" s="71"/>
    </row>
    <row r="111" spans="1:23">
      <c r="A111" s="70"/>
      <c r="B111" s="71"/>
      <c r="C111" s="72"/>
      <c r="D111" s="71"/>
      <c r="E111" s="71"/>
      <c r="F111" s="71"/>
      <c r="G111" s="71"/>
      <c r="H111" s="71"/>
      <c r="I111" s="71"/>
      <c r="J111" s="71"/>
      <c r="K111" s="71"/>
      <c r="L111" s="71"/>
      <c r="M111" s="72"/>
      <c r="N111" s="71"/>
      <c r="O111" s="71"/>
      <c r="P111" s="71"/>
      <c r="Q111" s="71"/>
      <c r="R111" s="71"/>
      <c r="S111" s="71"/>
      <c r="T111" s="71"/>
      <c r="U111" s="71"/>
      <c r="V111" s="71"/>
      <c r="W111" s="71"/>
    </row>
    <row r="112" spans="1:23">
      <c r="A112" s="70"/>
      <c r="B112" s="71"/>
      <c r="C112" s="72"/>
      <c r="D112" s="71"/>
      <c r="E112" s="71"/>
      <c r="F112" s="71"/>
      <c r="G112" s="71"/>
      <c r="H112" s="71"/>
      <c r="I112" s="71"/>
      <c r="J112" s="71"/>
      <c r="K112" s="71"/>
      <c r="L112" s="71"/>
      <c r="M112" s="72"/>
      <c r="N112" s="71"/>
      <c r="O112" s="71"/>
      <c r="P112" s="71"/>
      <c r="Q112" s="71"/>
      <c r="R112" s="71"/>
      <c r="S112" s="71"/>
      <c r="T112" s="71"/>
      <c r="U112" s="71"/>
      <c r="V112" s="71"/>
      <c r="W112" s="71"/>
    </row>
    <row r="113" spans="1:23">
      <c r="A113" s="70"/>
      <c r="B113" s="71"/>
      <c r="C113" s="72"/>
      <c r="D113" s="71"/>
      <c r="E113" s="71"/>
      <c r="F113" s="71"/>
      <c r="G113" s="71"/>
      <c r="H113" s="71"/>
      <c r="I113" s="71"/>
      <c r="J113" s="71"/>
      <c r="K113" s="71"/>
      <c r="L113" s="71"/>
      <c r="M113" s="72"/>
      <c r="N113" s="71"/>
      <c r="O113" s="71"/>
      <c r="P113" s="71"/>
      <c r="Q113" s="71"/>
      <c r="R113" s="71"/>
      <c r="S113" s="71"/>
      <c r="T113" s="71"/>
      <c r="U113" s="71"/>
      <c r="V113" s="71"/>
      <c r="W113" s="71"/>
    </row>
    <row r="114" spans="1:23">
      <c r="A114" s="70"/>
      <c r="B114" s="71"/>
      <c r="C114" s="72"/>
      <c r="D114" s="71"/>
      <c r="E114" s="71"/>
      <c r="F114" s="71"/>
      <c r="G114" s="71"/>
      <c r="H114" s="71"/>
      <c r="I114" s="71"/>
      <c r="J114" s="71"/>
      <c r="K114" s="71"/>
      <c r="L114" s="71"/>
      <c r="M114" s="72"/>
      <c r="N114" s="71"/>
      <c r="O114" s="71"/>
      <c r="P114" s="71"/>
      <c r="Q114" s="71"/>
      <c r="R114" s="71"/>
      <c r="S114" s="71"/>
      <c r="T114" s="71"/>
      <c r="U114" s="71"/>
      <c r="V114" s="71"/>
      <c r="W114" s="71"/>
    </row>
    <row r="115" spans="1:23">
      <c r="A115" s="70"/>
      <c r="B115" s="71"/>
      <c r="C115" s="72"/>
      <c r="D115" s="71"/>
      <c r="E115" s="71"/>
      <c r="F115" s="71"/>
      <c r="G115" s="71"/>
      <c r="H115" s="71"/>
      <c r="I115" s="71"/>
      <c r="J115" s="71"/>
      <c r="K115" s="71"/>
      <c r="L115" s="71"/>
      <c r="M115" s="72"/>
      <c r="N115" s="71"/>
      <c r="O115" s="71"/>
      <c r="P115" s="71"/>
      <c r="Q115" s="71"/>
      <c r="R115" s="71"/>
      <c r="S115" s="71"/>
      <c r="T115" s="71"/>
      <c r="U115" s="71"/>
      <c r="V115" s="71"/>
      <c r="W115" s="71"/>
    </row>
    <row r="116" spans="1:23">
      <c r="A116" s="70"/>
      <c r="B116" s="71"/>
      <c r="C116" s="72"/>
      <c r="D116" s="71"/>
      <c r="E116" s="71"/>
      <c r="F116" s="71"/>
      <c r="G116" s="71"/>
      <c r="H116" s="71"/>
      <c r="I116" s="71"/>
      <c r="J116" s="71"/>
      <c r="K116" s="71"/>
      <c r="L116" s="71"/>
      <c r="M116" s="72"/>
      <c r="N116" s="71"/>
      <c r="O116" s="71"/>
      <c r="P116" s="71"/>
      <c r="Q116" s="71"/>
      <c r="R116" s="71"/>
      <c r="S116" s="71"/>
      <c r="T116" s="71"/>
      <c r="U116" s="71"/>
      <c r="V116" s="71"/>
      <c r="W116" s="71"/>
    </row>
    <row r="117" spans="1:23">
      <c r="A117" s="70"/>
      <c r="B117" s="71"/>
      <c r="C117" s="72"/>
      <c r="D117" s="71"/>
      <c r="E117" s="71"/>
      <c r="F117" s="71"/>
      <c r="G117" s="71"/>
      <c r="H117" s="71"/>
      <c r="I117" s="71"/>
      <c r="J117" s="71"/>
      <c r="K117" s="71"/>
      <c r="L117" s="71"/>
      <c r="M117" s="72"/>
      <c r="N117" s="71"/>
      <c r="O117" s="71"/>
      <c r="P117" s="71"/>
      <c r="Q117" s="71"/>
      <c r="R117" s="71"/>
      <c r="S117" s="71"/>
      <c r="T117" s="71"/>
      <c r="U117" s="71"/>
      <c r="V117" s="71"/>
      <c r="W117" s="71"/>
    </row>
    <row r="118" spans="1:23">
      <c r="A118" s="70"/>
      <c r="B118" s="71"/>
      <c r="C118" s="72"/>
      <c r="D118" s="71"/>
      <c r="E118" s="71"/>
      <c r="F118" s="71"/>
      <c r="G118" s="71"/>
      <c r="H118" s="71"/>
      <c r="I118" s="71"/>
      <c r="J118" s="71"/>
      <c r="K118" s="71"/>
      <c r="L118" s="71"/>
      <c r="M118" s="72"/>
      <c r="N118" s="71"/>
      <c r="O118" s="71"/>
      <c r="P118" s="71"/>
      <c r="Q118" s="71"/>
      <c r="R118" s="71"/>
      <c r="S118" s="71"/>
      <c r="T118" s="71"/>
      <c r="U118" s="71"/>
      <c r="V118" s="71"/>
      <c r="W118" s="71"/>
    </row>
    <row r="119" spans="1:23">
      <c r="A119" s="70"/>
      <c r="B119" s="71"/>
      <c r="C119" s="72"/>
      <c r="D119" s="71"/>
      <c r="E119" s="71"/>
      <c r="F119" s="71"/>
      <c r="G119" s="71"/>
      <c r="H119" s="71"/>
      <c r="I119" s="71"/>
      <c r="J119" s="71"/>
      <c r="K119" s="71"/>
      <c r="L119" s="71"/>
      <c r="M119" s="72"/>
      <c r="N119" s="71"/>
      <c r="O119" s="71"/>
      <c r="P119" s="71"/>
      <c r="Q119" s="71"/>
      <c r="R119" s="71"/>
      <c r="S119" s="71"/>
      <c r="T119" s="71"/>
      <c r="U119" s="71"/>
      <c r="V119" s="71"/>
      <c r="W119" s="71"/>
    </row>
    <row r="120" spans="1:23">
      <c r="A120" s="70"/>
      <c r="B120" s="71"/>
      <c r="C120" s="72"/>
      <c r="D120" s="71"/>
      <c r="E120" s="71"/>
      <c r="F120" s="71"/>
      <c r="G120" s="71"/>
      <c r="H120" s="71"/>
      <c r="I120" s="71"/>
      <c r="J120" s="71"/>
      <c r="K120" s="71"/>
      <c r="L120" s="71"/>
      <c r="M120" s="72"/>
      <c r="N120" s="71"/>
      <c r="O120" s="71"/>
      <c r="P120" s="71"/>
      <c r="Q120" s="71"/>
      <c r="R120" s="71"/>
      <c r="S120" s="71"/>
      <c r="T120" s="71"/>
      <c r="U120" s="71"/>
      <c r="V120" s="71"/>
      <c r="W120" s="71"/>
    </row>
    <row r="121" spans="1:23">
      <c r="A121" s="70"/>
      <c r="B121" s="71"/>
      <c r="C121" s="72"/>
      <c r="D121" s="71"/>
      <c r="E121" s="71"/>
      <c r="F121" s="71"/>
      <c r="G121" s="71"/>
      <c r="H121" s="71"/>
      <c r="I121" s="71"/>
      <c r="J121" s="71"/>
      <c r="K121" s="71"/>
      <c r="L121" s="71"/>
      <c r="M121" s="72"/>
      <c r="N121" s="71"/>
      <c r="O121" s="71"/>
      <c r="P121" s="71"/>
      <c r="Q121" s="71"/>
      <c r="R121" s="71"/>
      <c r="S121" s="71"/>
      <c r="T121" s="71"/>
      <c r="U121" s="71"/>
      <c r="V121" s="71"/>
      <c r="W121" s="71"/>
    </row>
    <row r="122" spans="1:23">
      <c r="A122" s="70"/>
      <c r="B122" s="71"/>
      <c r="C122" s="72"/>
      <c r="D122" s="71"/>
      <c r="E122" s="71"/>
      <c r="F122" s="71"/>
      <c r="G122" s="71"/>
      <c r="H122" s="71"/>
      <c r="I122" s="71"/>
      <c r="J122" s="71"/>
      <c r="K122" s="71"/>
      <c r="L122" s="71"/>
      <c r="M122" s="72"/>
      <c r="N122" s="71"/>
      <c r="O122" s="71"/>
      <c r="P122" s="71"/>
      <c r="Q122" s="71"/>
      <c r="R122" s="71"/>
      <c r="S122" s="71"/>
      <c r="T122" s="71"/>
      <c r="U122" s="71"/>
      <c r="V122" s="71"/>
      <c r="W122" s="71"/>
    </row>
    <row r="123" spans="1:23">
      <c r="A123" s="70"/>
      <c r="B123" s="71"/>
      <c r="C123" s="72"/>
      <c r="D123" s="71"/>
      <c r="E123" s="71"/>
      <c r="F123" s="71"/>
      <c r="G123" s="71"/>
      <c r="H123" s="71"/>
      <c r="I123" s="71"/>
      <c r="J123" s="71"/>
      <c r="K123" s="71"/>
      <c r="L123" s="71"/>
      <c r="M123" s="72"/>
      <c r="N123" s="71"/>
      <c r="O123" s="71"/>
      <c r="P123" s="71"/>
      <c r="Q123" s="71"/>
      <c r="R123" s="71"/>
      <c r="S123" s="71"/>
      <c r="T123" s="71"/>
      <c r="U123" s="71"/>
      <c r="V123" s="71"/>
      <c r="W123" s="71"/>
    </row>
    <row r="124" spans="1:23">
      <c r="A124" s="70"/>
      <c r="B124" s="71"/>
      <c r="C124" s="72"/>
      <c r="D124" s="71"/>
      <c r="E124" s="71"/>
      <c r="F124" s="71"/>
      <c r="G124" s="71"/>
      <c r="H124" s="71"/>
      <c r="I124" s="71"/>
      <c r="J124" s="71"/>
      <c r="K124" s="71"/>
      <c r="L124" s="71"/>
      <c r="M124" s="72"/>
      <c r="N124" s="71"/>
      <c r="O124" s="71"/>
      <c r="P124" s="71"/>
      <c r="Q124" s="71"/>
      <c r="R124" s="71"/>
      <c r="S124" s="71"/>
      <c r="T124" s="71"/>
      <c r="U124" s="71"/>
      <c r="V124" s="71"/>
      <c r="W124" s="71"/>
    </row>
    <row r="125" spans="1:23">
      <c r="A125" s="70"/>
      <c r="B125" s="71"/>
      <c r="C125" s="72"/>
      <c r="D125" s="71"/>
      <c r="E125" s="71"/>
      <c r="F125" s="71"/>
      <c r="G125" s="71"/>
      <c r="H125" s="71"/>
      <c r="I125" s="71"/>
      <c r="J125" s="71"/>
      <c r="K125" s="71"/>
      <c r="L125" s="71"/>
      <c r="M125" s="72"/>
      <c r="N125" s="71"/>
      <c r="O125" s="71"/>
      <c r="P125" s="71"/>
      <c r="Q125" s="71"/>
      <c r="R125" s="71"/>
      <c r="S125" s="71"/>
      <c r="T125" s="71"/>
      <c r="U125" s="71"/>
      <c r="V125" s="71"/>
      <c r="W125" s="71"/>
    </row>
    <row r="126" spans="1:23">
      <c r="A126" s="70"/>
      <c r="B126" s="71"/>
      <c r="C126" s="72"/>
      <c r="D126" s="71"/>
      <c r="E126" s="71"/>
      <c r="F126" s="71"/>
      <c r="G126" s="71"/>
      <c r="H126" s="71"/>
      <c r="I126" s="71"/>
      <c r="J126" s="71"/>
      <c r="K126" s="71"/>
      <c r="L126" s="71"/>
      <c r="M126" s="72"/>
      <c r="N126" s="71"/>
      <c r="O126" s="71"/>
      <c r="P126" s="71"/>
      <c r="Q126" s="71"/>
      <c r="R126" s="71"/>
      <c r="S126" s="71"/>
      <c r="T126" s="71"/>
      <c r="U126" s="71"/>
      <c r="V126" s="71"/>
      <c r="W126" s="71"/>
    </row>
    <row r="127" spans="1:23">
      <c r="A127" s="70"/>
      <c r="B127" s="71"/>
      <c r="C127" s="72"/>
      <c r="D127" s="71"/>
      <c r="E127" s="71"/>
      <c r="F127" s="71"/>
      <c r="G127" s="71"/>
      <c r="H127" s="71"/>
      <c r="I127" s="71"/>
      <c r="J127" s="71"/>
      <c r="K127" s="71"/>
      <c r="L127" s="71"/>
      <c r="M127" s="72"/>
      <c r="N127" s="71"/>
      <c r="O127" s="71"/>
      <c r="P127" s="71"/>
      <c r="Q127" s="71"/>
      <c r="R127" s="71"/>
      <c r="S127" s="71"/>
      <c r="T127" s="71"/>
      <c r="U127" s="71"/>
      <c r="V127" s="71"/>
      <c r="W127" s="71"/>
    </row>
    <row r="128" spans="1:23">
      <c r="A128" s="70"/>
      <c r="B128" s="71"/>
      <c r="C128" s="72"/>
      <c r="D128" s="71"/>
      <c r="E128" s="71"/>
      <c r="F128" s="71"/>
      <c r="G128" s="71"/>
      <c r="H128" s="71"/>
      <c r="I128" s="71"/>
      <c r="J128" s="71"/>
      <c r="K128" s="71"/>
      <c r="L128" s="71"/>
      <c r="M128" s="72"/>
      <c r="N128" s="71"/>
      <c r="O128" s="71"/>
      <c r="P128" s="71"/>
      <c r="Q128" s="71"/>
      <c r="R128" s="71"/>
      <c r="S128" s="71"/>
      <c r="T128" s="71"/>
      <c r="U128" s="71"/>
      <c r="V128" s="71"/>
      <c r="W128" s="71"/>
    </row>
    <row r="129" spans="1:23">
      <c r="A129" s="70"/>
      <c r="B129" s="71"/>
      <c r="C129" s="72"/>
      <c r="D129" s="71"/>
      <c r="E129" s="71"/>
      <c r="F129" s="71"/>
      <c r="G129" s="71"/>
      <c r="H129" s="71"/>
      <c r="I129" s="71"/>
      <c r="J129" s="71"/>
      <c r="K129" s="71"/>
      <c r="L129" s="71"/>
      <c r="M129" s="72"/>
      <c r="N129" s="71"/>
      <c r="O129" s="71"/>
      <c r="P129" s="71"/>
      <c r="Q129" s="71"/>
      <c r="R129" s="71"/>
      <c r="S129" s="71"/>
      <c r="T129" s="71"/>
      <c r="U129" s="71"/>
      <c r="V129" s="71"/>
      <c r="W129" s="71"/>
    </row>
    <row r="130" spans="1:23">
      <c r="A130" s="70"/>
      <c r="B130" s="71"/>
      <c r="C130" s="72"/>
      <c r="D130" s="71"/>
      <c r="E130" s="71"/>
      <c r="F130" s="71"/>
      <c r="G130" s="71"/>
      <c r="H130" s="71"/>
      <c r="I130" s="71"/>
      <c r="J130" s="71"/>
      <c r="K130" s="71"/>
      <c r="L130" s="71"/>
      <c r="M130" s="72"/>
      <c r="N130" s="71"/>
      <c r="O130" s="71"/>
      <c r="P130" s="71"/>
      <c r="Q130" s="71"/>
      <c r="R130" s="71"/>
      <c r="S130" s="71"/>
      <c r="T130" s="71"/>
      <c r="U130" s="71"/>
      <c r="V130" s="71"/>
      <c r="W130" s="71"/>
    </row>
    <row r="131" spans="1:23">
      <c r="A131" s="70"/>
      <c r="B131" s="71"/>
      <c r="C131" s="72"/>
      <c r="D131" s="71"/>
      <c r="E131" s="71"/>
      <c r="F131" s="71"/>
      <c r="G131" s="71"/>
      <c r="H131" s="71"/>
      <c r="I131" s="71"/>
      <c r="J131" s="71"/>
      <c r="K131" s="71"/>
      <c r="L131" s="71"/>
      <c r="M131" s="72"/>
      <c r="N131" s="71"/>
      <c r="O131" s="71"/>
      <c r="P131" s="71"/>
      <c r="Q131" s="71"/>
      <c r="R131" s="71"/>
      <c r="S131" s="71"/>
      <c r="T131" s="71"/>
      <c r="U131" s="71"/>
      <c r="V131" s="71"/>
      <c r="W131" s="71"/>
    </row>
    <row r="132" spans="1:23">
      <c r="A132" s="70"/>
      <c r="B132" s="71"/>
      <c r="C132" s="72"/>
      <c r="D132" s="71"/>
      <c r="E132" s="71"/>
      <c r="F132" s="71"/>
      <c r="G132" s="71"/>
      <c r="H132" s="71"/>
      <c r="I132" s="71"/>
      <c r="J132" s="71"/>
      <c r="K132" s="71"/>
      <c r="L132" s="71"/>
      <c r="M132" s="72"/>
      <c r="N132" s="71"/>
      <c r="O132" s="71"/>
      <c r="P132" s="71"/>
      <c r="Q132" s="71"/>
      <c r="R132" s="71"/>
      <c r="S132" s="71"/>
      <c r="T132" s="71"/>
      <c r="U132" s="71"/>
      <c r="V132" s="71"/>
      <c r="W132" s="71"/>
    </row>
    <row r="133" spans="1:23">
      <c r="A133" s="70"/>
      <c r="B133" s="71"/>
      <c r="C133" s="72"/>
      <c r="D133" s="71"/>
      <c r="E133" s="71"/>
      <c r="F133" s="71"/>
      <c r="G133" s="71"/>
      <c r="H133" s="71"/>
      <c r="I133" s="71"/>
      <c r="J133" s="71"/>
      <c r="K133" s="71"/>
      <c r="L133" s="71"/>
      <c r="M133" s="72"/>
      <c r="N133" s="71"/>
      <c r="O133" s="71"/>
      <c r="P133" s="71"/>
      <c r="Q133" s="71"/>
      <c r="R133" s="71"/>
      <c r="S133" s="71"/>
      <c r="T133" s="71"/>
      <c r="U133" s="71"/>
      <c r="V133" s="71"/>
      <c r="W133" s="71"/>
    </row>
    <row r="134" spans="1:23">
      <c r="A134" s="70"/>
      <c r="B134" s="71"/>
      <c r="C134" s="72"/>
      <c r="D134" s="71"/>
      <c r="E134" s="71"/>
      <c r="F134" s="71"/>
      <c r="G134" s="71"/>
      <c r="H134" s="71"/>
      <c r="I134" s="71"/>
      <c r="J134" s="71"/>
      <c r="K134" s="71"/>
      <c r="L134" s="71"/>
      <c r="M134" s="72"/>
      <c r="N134" s="71"/>
      <c r="O134" s="71"/>
      <c r="P134" s="71"/>
      <c r="Q134" s="71"/>
      <c r="R134" s="71"/>
      <c r="S134" s="71"/>
      <c r="T134" s="71"/>
      <c r="U134" s="71"/>
      <c r="V134" s="71"/>
      <c r="W134" s="71"/>
    </row>
    <row r="135" spans="1:23">
      <c r="A135" s="70"/>
      <c r="B135" s="71"/>
      <c r="C135" s="72"/>
      <c r="D135" s="71"/>
      <c r="E135" s="71"/>
      <c r="F135" s="71"/>
      <c r="G135" s="71"/>
      <c r="H135" s="71"/>
      <c r="I135" s="71"/>
      <c r="J135" s="71"/>
      <c r="K135" s="71"/>
      <c r="L135" s="71"/>
      <c r="M135" s="72"/>
      <c r="N135" s="71"/>
      <c r="O135" s="71"/>
      <c r="P135" s="71"/>
      <c r="Q135" s="71"/>
      <c r="R135" s="71"/>
      <c r="S135" s="71"/>
      <c r="T135" s="71"/>
      <c r="U135" s="71"/>
      <c r="V135" s="71"/>
      <c r="W135" s="71"/>
    </row>
    <row r="136" spans="1:23">
      <c r="A136" s="70"/>
      <c r="B136" s="71"/>
      <c r="C136" s="72"/>
      <c r="D136" s="71"/>
      <c r="E136" s="71"/>
      <c r="F136" s="71"/>
      <c r="G136" s="71"/>
      <c r="H136" s="71"/>
      <c r="I136" s="71"/>
      <c r="J136" s="71"/>
      <c r="K136" s="71"/>
      <c r="L136" s="71"/>
      <c r="M136" s="72"/>
      <c r="N136" s="71"/>
      <c r="O136" s="71"/>
      <c r="P136" s="71"/>
      <c r="Q136" s="71"/>
      <c r="R136" s="71"/>
      <c r="S136" s="71"/>
      <c r="T136" s="71"/>
      <c r="U136" s="71"/>
      <c r="V136" s="71"/>
      <c r="W136" s="71"/>
    </row>
    <row r="137" spans="1:23">
      <c r="A137" s="70"/>
      <c r="B137" s="71"/>
      <c r="C137" s="72"/>
      <c r="D137" s="71"/>
      <c r="E137" s="71"/>
      <c r="F137" s="71"/>
      <c r="G137" s="71"/>
      <c r="H137" s="71"/>
      <c r="I137" s="71"/>
      <c r="J137" s="71"/>
      <c r="K137" s="71"/>
      <c r="L137" s="71"/>
      <c r="M137" s="72"/>
      <c r="N137" s="71"/>
      <c r="O137" s="71"/>
      <c r="P137" s="71"/>
      <c r="Q137" s="71"/>
      <c r="R137" s="71"/>
      <c r="S137" s="71"/>
      <c r="T137" s="71"/>
      <c r="U137" s="71"/>
      <c r="V137" s="71"/>
      <c r="W137" s="71"/>
    </row>
    <row r="138" spans="1:23">
      <c r="A138" s="70"/>
      <c r="B138" s="71"/>
      <c r="C138" s="72"/>
      <c r="D138" s="71"/>
      <c r="E138" s="71"/>
      <c r="F138" s="71"/>
      <c r="G138" s="71"/>
      <c r="H138" s="71"/>
      <c r="I138" s="71"/>
      <c r="J138" s="71"/>
      <c r="K138" s="71"/>
      <c r="L138" s="71"/>
      <c r="M138" s="72"/>
      <c r="N138" s="71"/>
      <c r="O138" s="71"/>
      <c r="P138" s="71"/>
      <c r="Q138" s="71"/>
      <c r="R138" s="71"/>
      <c r="S138" s="71"/>
      <c r="T138" s="71"/>
      <c r="U138" s="71"/>
      <c r="V138" s="71"/>
      <c r="W138" s="71"/>
    </row>
    <row r="139" spans="1:23">
      <c r="A139" s="70"/>
      <c r="B139" s="71"/>
      <c r="C139" s="72"/>
      <c r="D139" s="71"/>
      <c r="E139" s="71"/>
      <c r="F139" s="71"/>
      <c r="G139" s="71"/>
      <c r="H139" s="71"/>
      <c r="I139" s="71"/>
      <c r="J139" s="71"/>
      <c r="K139" s="71"/>
      <c r="L139" s="71"/>
      <c r="M139" s="72"/>
      <c r="N139" s="71"/>
      <c r="O139" s="71"/>
      <c r="P139" s="71"/>
      <c r="Q139" s="71"/>
      <c r="R139" s="71"/>
      <c r="S139" s="71"/>
      <c r="T139" s="71"/>
      <c r="U139" s="71"/>
      <c r="V139" s="71"/>
      <c r="W139" s="71"/>
    </row>
    <row r="140" spans="1:23">
      <c r="A140" s="70"/>
      <c r="B140" s="71"/>
      <c r="C140" s="72"/>
      <c r="D140" s="71"/>
      <c r="E140" s="71"/>
      <c r="F140" s="71"/>
      <c r="G140" s="71"/>
      <c r="H140" s="71"/>
      <c r="I140" s="71"/>
      <c r="J140" s="71"/>
      <c r="K140" s="71"/>
      <c r="L140" s="71"/>
      <c r="M140" s="72"/>
      <c r="N140" s="71"/>
      <c r="O140" s="71"/>
      <c r="P140" s="71"/>
      <c r="Q140" s="71"/>
      <c r="R140" s="71"/>
      <c r="S140" s="71"/>
      <c r="T140" s="71"/>
      <c r="U140" s="71"/>
      <c r="V140" s="71"/>
      <c r="W140" s="71"/>
    </row>
    <row r="141" spans="1:23">
      <c r="A141" s="70"/>
      <c r="B141" s="71"/>
      <c r="C141" s="72"/>
      <c r="D141" s="71"/>
      <c r="E141" s="71"/>
      <c r="F141" s="71"/>
      <c r="G141" s="71"/>
      <c r="H141" s="71"/>
      <c r="I141" s="71"/>
      <c r="J141" s="71"/>
      <c r="K141" s="71"/>
      <c r="L141" s="71"/>
      <c r="M141" s="72"/>
      <c r="N141" s="71"/>
      <c r="O141" s="71"/>
      <c r="P141" s="71"/>
      <c r="Q141" s="71"/>
      <c r="R141" s="71"/>
      <c r="S141" s="71"/>
      <c r="T141" s="71"/>
      <c r="U141" s="71"/>
      <c r="V141" s="71"/>
      <c r="W141" s="71"/>
    </row>
    <row r="142" spans="1:23">
      <c r="A142" s="70"/>
      <c r="B142" s="71"/>
      <c r="C142" s="72"/>
      <c r="D142" s="71"/>
      <c r="E142" s="71"/>
      <c r="F142" s="71"/>
      <c r="G142" s="71"/>
      <c r="H142" s="71"/>
      <c r="I142" s="71"/>
      <c r="J142" s="71"/>
      <c r="K142" s="71"/>
      <c r="L142" s="71"/>
      <c r="M142" s="72"/>
      <c r="N142" s="71"/>
      <c r="O142" s="71"/>
      <c r="P142" s="71"/>
      <c r="Q142" s="71"/>
      <c r="R142" s="71"/>
      <c r="S142" s="71"/>
      <c r="T142" s="71"/>
      <c r="U142" s="71"/>
      <c r="V142" s="71"/>
      <c r="W142" s="71"/>
    </row>
    <row r="143" spans="1:23">
      <c r="A143" s="70"/>
      <c r="B143" s="71"/>
      <c r="C143" s="72"/>
      <c r="D143" s="71"/>
      <c r="E143" s="71"/>
      <c r="F143" s="71"/>
      <c r="G143" s="71"/>
      <c r="H143" s="71"/>
      <c r="I143" s="71"/>
      <c r="J143" s="71"/>
      <c r="K143" s="71"/>
      <c r="L143" s="71"/>
      <c r="M143" s="72"/>
      <c r="N143" s="71"/>
      <c r="O143" s="71"/>
      <c r="P143" s="71"/>
      <c r="Q143" s="71"/>
      <c r="R143" s="71"/>
      <c r="S143" s="71"/>
      <c r="T143" s="71"/>
      <c r="U143" s="71"/>
      <c r="V143" s="71"/>
      <c r="W143" s="71"/>
    </row>
    <row r="144" spans="1:23">
      <c r="A144" s="70"/>
      <c r="B144" s="71"/>
      <c r="C144" s="72"/>
      <c r="D144" s="71"/>
      <c r="E144" s="71"/>
      <c r="F144" s="71"/>
      <c r="G144" s="71"/>
      <c r="H144" s="71"/>
      <c r="I144" s="71"/>
      <c r="J144" s="71"/>
      <c r="K144" s="71"/>
      <c r="L144" s="71"/>
      <c r="M144" s="72"/>
      <c r="N144" s="71"/>
      <c r="O144" s="71"/>
      <c r="P144" s="71"/>
      <c r="Q144" s="71"/>
      <c r="R144" s="71"/>
      <c r="S144" s="71"/>
      <c r="T144" s="71"/>
      <c r="U144" s="71"/>
      <c r="V144" s="71"/>
      <c r="W144" s="71"/>
    </row>
    <row r="145" spans="1:23">
      <c r="A145" s="70"/>
      <c r="B145" s="71"/>
      <c r="C145" s="72"/>
      <c r="D145" s="71"/>
      <c r="E145" s="71"/>
      <c r="F145" s="71"/>
      <c r="G145" s="71"/>
      <c r="H145" s="71"/>
      <c r="I145" s="71"/>
      <c r="J145" s="71"/>
      <c r="K145" s="71"/>
      <c r="L145" s="71"/>
      <c r="M145" s="72"/>
      <c r="N145" s="71"/>
      <c r="O145" s="71"/>
      <c r="P145" s="71"/>
      <c r="Q145" s="71"/>
      <c r="R145" s="71"/>
      <c r="S145" s="71"/>
      <c r="T145" s="71"/>
      <c r="U145" s="71"/>
      <c r="V145" s="71"/>
      <c r="W145" s="71"/>
    </row>
    <row r="146" spans="1:23">
      <c r="A146" s="70"/>
      <c r="B146" s="71"/>
      <c r="C146" s="72"/>
      <c r="D146" s="71"/>
      <c r="E146" s="71"/>
      <c r="F146" s="71"/>
      <c r="G146" s="71"/>
      <c r="H146" s="71"/>
      <c r="I146" s="71"/>
      <c r="J146" s="71"/>
      <c r="K146" s="71"/>
      <c r="L146" s="71"/>
      <c r="M146" s="72"/>
      <c r="N146" s="71"/>
      <c r="O146" s="71"/>
      <c r="P146" s="71"/>
      <c r="Q146" s="71"/>
      <c r="R146" s="71"/>
      <c r="S146" s="71"/>
      <c r="T146" s="71"/>
      <c r="U146" s="71"/>
      <c r="V146" s="71"/>
      <c r="W146" s="71"/>
    </row>
    <row r="147" spans="1:23">
      <c r="A147" s="70"/>
      <c r="B147" s="71"/>
      <c r="C147" s="72"/>
      <c r="D147" s="71"/>
      <c r="E147" s="71"/>
      <c r="F147" s="71"/>
      <c r="G147" s="71"/>
      <c r="H147" s="71"/>
      <c r="I147" s="71"/>
      <c r="J147" s="71"/>
      <c r="K147" s="71"/>
      <c r="L147" s="71"/>
      <c r="M147" s="72"/>
      <c r="N147" s="71"/>
      <c r="O147" s="71"/>
      <c r="P147" s="71"/>
      <c r="Q147" s="71"/>
      <c r="R147" s="71"/>
      <c r="S147" s="71"/>
      <c r="T147" s="71"/>
      <c r="U147" s="71"/>
      <c r="V147" s="71"/>
      <c r="W147" s="71"/>
    </row>
    <row r="148" spans="1:23">
      <c r="A148" s="70"/>
      <c r="B148" s="71"/>
      <c r="C148" s="72"/>
      <c r="D148" s="71"/>
      <c r="E148" s="71"/>
      <c r="F148" s="71"/>
      <c r="G148" s="71"/>
      <c r="H148" s="71"/>
      <c r="I148" s="71"/>
      <c r="J148" s="71"/>
      <c r="K148" s="71"/>
      <c r="L148" s="71"/>
      <c r="M148" s="72"/>
      <c r="N148" s="71"/>
      <c r="O148" s="71"/>
      <c r="P148" s="71"/>
      <c r="Q148" s="71"/>
      <c r="R148" s="71"/>
      <c r="S148" s="71"/>
      <c r="T148" s="71"/>
      <c r="U148" s="71"/>
      <c r="V148" s="71"/>
      <c r="W148" s="71"/>
    </row>
    <row r="149" spans="1:23">
      <c r="A149" s="70"/>
      <c r="B149" s="71"/>
      <c r="C149" s="72"/>
      <c r="D149" s="71"/>
      <c r="E149" s="71"/>
      <c r="F149" s="71"/>
      <c r="G149" s="71"/>
      <c r="H149" s="71"/>
      <c r="I149" s="71"/>
      <c r="J149" s="71"/>
      <c r="K149" s="71"/>
      <c r="L149" s="71"/>
      <c r="M149" s="72"/>
      <c r="N149" s="71"/>
      <c r="O149" s="71"/>
      <c r="P149" s="71"/>
      <c r="Q149" s="71"/>
      <c r="R149" s="71"/>
      <c r="S149" s="71"/>
      <c r="T149" s="71"/>
      <c r="U149" s="71"/>
      <c r="V149" s="71"/>
      <c r="W149" s="71"/>
    </row>
    <row r="150" spans="1:23">
      <c r="A150" s="70"/>
      <c r="B150" s="71"/>
      <c r="C150" s="72"/>
      <c r="D150" s="71"/>
      <c r="E150" s="71"/>
      <c r="F150" s="71"/>
      <c r="G150" s="71"/>
      <c r="H150" s="71"/>
      <c r="I150" s="71"/>
      <c r="J150" s="71"/>
      <c r="K150" s="71"/>
      <c r="L150" s="71"/>
      <c r="M150" s="72"/>
      <c r="N150" s="71"/>
      <c r="O150" s="71"/>
      <c r="P150" s="71"/>
      <c r="Q150" s="71"/>
      <c r="R150" s="71"/>
      <c r="S150" s="71"/>
      <c r="T150" s="71"/>
      <c r="U150" s="71"/>
      <c r="V150" s="71"/>
      <c r="W150" s="71"/>
    </row>
    <row r="151" spans="1:23">
      <c r="A151" s="70"/>
      <c r="B151" s="71"/>
      <c r="C151" s="72"/>
      <c r="D151" s="71"/>
      <c r="E151" s="71"/>
      <c r="F151" s="71"/>
      <c r="G151" s="71"/>
      <c r="H151" s="71"/>
      <c r="I151" s="71"/>
      <c r="J151" s="71"/>
      <c r="K151" s="71"/>
      <c r="L151" s="71"/>
      <c r="M151" s="72"/>
      <c r="N151" s="71"/>
      <c r="O151" s="71"/>
      <c r="P151" s="71"/>
      <c r="Q151" s="71"/>
      <c r="R151" s="71"/>
      <c r="S151" s="71"/>
      <c r="T151" s="71"/>
      <c r="U151" s="71"/>
      <c r="V151" s="71"/>
      <c r="W151" s="71"/>
    </row>
    <row r="152" spans="1:23">
      <c r="A152" s="70"/>
      <c r="B152" s="71"/>
      <c r="C152" s="72"/>
      <c r="D152" s="71"/>
      <c r="E152" s="71"/>
      <c r="F152" s="71"/>
      <c r="G152" s="71"/>
      <c r="H152" s="71"/>
      <c r="I152" s="71"/>
      <c r="J152" s="71"/>
      <c r="K152" s="71"/>
      <c r="L152" s="71"/>
      <c r="M152" s="72"/>
      <c r="N152" s="71"/>
      <c r="O152" s="71"/>
      <c r="P152" s="71"/>
      <c r="Q152" s="71"/>
      <c r="R152" s="71"/>
      <c r="S152" s="71"/>
      <c r="T152" s="71"/>
      <c r="U152" s="71"/>
      <c r="V152" s="71"/>
      <c r="W152" s="71"/>
    </row>
    <row r="153" spans="1:23">
      <c r="A153" s="70"/>
      <c r="B153" s="71"/>
      <c r="C153" s="72"/>
      <c r="D153" s="71"/>
      <c r="E153" s="71"/>
      <c r="F153" s="71"/>
      <c r="G153" s="71"/>
      <c r="H153" s="71"/>
      <c r="I153" s="71"/>
      <c r="J153" s="71"/>
      <c r="K153" s="71"/>
      <c r="L153" s="71"/>
      <c r="M153" s="72"/>
      <c r="N153" s="71"/>
      <c r="O153" s="71"/>
      <c r="P153" s="71"/>
      <c r="Q153" s="71"/>
      <c r="R153" s="71"/>
      <c r="S153" s="71"/>
      <c r="T153" s="71"/>
      <c r="U153" s="71"/>
      <c r="V153" s="71"/>
      <c r="W153" s="71"/>
    </row>
    <row r="154" spans="1:23">
      <c r="A154" s="70"/>
      <c r="B154" s="71"/>
      <c r="C154" s="72"/>
      <c r="D154" s="71"/>
      <c r="E154" s="71"/>
      <c r="F154" s="71"/>
      <c r="G154" s="71"/>
      <c r="H154" s="71"/>
      <c r="I154" s="71"/>
      <c r="J154" s="71"/>
      <c r="K154" s="71"/>
      <c r="L154" s="71"/>
      <c r="M154" s="72"/>
      <c r="N154" s="71"/>
      <c r="O154" s="71"/>
      <c r="P154" s="71"/>
      <c r="Q154" s="71"/>
      <c r="R154" s="71"/>
      <c r="S154" s="71"/>
      <c r="T154" s="71"/>
      <c r="U154" s="71"/>
      <c r="V154" s="71"/>
      <c r="W154" s="71"/>
    </row>
    <row r="155" spans="1:23">
      <c r="A155" s="70"/>
      <c r="B155" s="71"/>
      <c r="C155" s="72"/>
      <c r="D155" s="71"/>
      <c r="E155" s="71"/>
      <c r="F155" s="71"/>
      <c r="G155" s="71"/>
      <c r="H155" s="71"/>
      <c r="I155" s="71"/>
      <c r="J155" s="71"/>
      <c r="K155" s="71"/>
      <c r="L155" s="71"/>
      <c r="M155" s="72"/>
      <c r="N155" s="71"/>
      <c r="O155" s="71"/>
      <c r="P155" s="71"/>
      <c r="Q155" s="71"/>
      <c r="R155" s="71"/>
      <c r="S155" s="71"/>
      <c r="T155" s="71"/>
      <c r="U155" s="71"/>
      <c r="V155" s="71"/>
      <c r="W155" s="71"/>
    </row>
    <row r="156" spans="1:23">
      <c r="A156" s="70"/>
      <c r="B156" s="71"/>
      <c r="C156" s="72"/>
      <c r="D156" s="71"/>
      <c r="E156" s="71"/>
      <c r="F156" s="71"/>
      <c r="G156" s="71"/>
      <c r="H156" s="71"/>
      <c r="I156" s="71"/>
      <c r="J156" s="71"/>
      <c r="K156" s="71"/>
      <c r="L156" s="71"/>
      <c r="M156" s="72"/>
      <c r="N156" s="71"/>
      <c r="O156" s="71"/>
      <c r="P156" s="71"/>
      <c r="Q156" s="71"/>
      <c r="R156" s="71"/>
      <c r="S156" s="71"/>
      <c r="T156" s="71"/>
      <c r="U156" s="71"/>
      <c r="V156" s="71"/>
      <c r="W156" s="71"/>
    </row>
    <row r="157" spans="1:23">
      <c r="A157" s="70"/>
      <c r="B157" s="71"/>
      <c r="C157" s="72"/>
      <c r="D157" s="71"/>
      <c r="E157" s="71"/>
      <c r="F157" s="71"/>
      <c r="G157" s="71"/>
      <c r="H157" s="71"/>
      <c r="I157" s="71"/>
      <c r="J157" s="71"/>
      <c r="K157" s="71"/>
      <c r="L157" s="71"/>
      <c r="M157" s="72"/>
      <c r="N157" s="71"/>
      <c r="O157" s="71"/>
      <c r="P157" s="71"/>
      <c r="Q157" s="71"/>
      <c r="R157" s="71"/>
      <c r="S157" s="71"/>
      <c r="T157" s="71"/>
      <c r="U157" s="71"/>
      <c r="V157" s="71"/>
      <c r="W157" s="71"/>
    </row>
    <row r="158" spans="1:23">
      <c r="A158" s="70"/>
      <c r="B158" s="71"/>
      <c r="C158" s="72"/>
      <c r="D158" s="71"/>
      <c r="E158" s="71"/>
      <c r="F158" s="71"/>
      <c r="G158" s="71"/>
      <c r="H158" s="71"/>
      <c r="I158" s="71"/>
      <c r="J158" s="71"/>
      <c r="K158" s="71"/>
      <c r="L158" s="71"/>
      <c r="M158" s="72"/>
      <c r="N158" s="71"/>
      <c r="O158" s="71"/>
      <c r="P158" s="71"/>
      <c r="Q158" s="71"/>
      <c r="R158" s="71"/>
      <c r="S158" s="71"/>
      <c r="T158" s="71"/>
      <c r="U158" s="71"/>
      <c r="V158" s="71"/>
      <c r="W158" s="71"/>
    </row>
    <row r="159" spans="1:23">
      <c r="A159" s="70"/>
      <c r="B159" s="71"/>
      <c r="C159" s="72"/>
      <c r="D159" s="71"/>
      <c r="E159" s="71"/>
      <c r="F159" s="71"/>
      <c r="G159" s="71"/>
      <c r="H159" s="71"/>
      <c r="I159" s="71"/>
      <c r="J159" s="71"/>
      <c r="K159" s="71"/>
      <c r="L159" s="71"/>
      <c r="M159" s="72"/>
      <c r="N159" s="71"/>
      <c r="O159" s="71"/>
      <c r="P159" s="71"/>
      <c r="Q159" s="71"/>
      <c r="R159" s="71"/>
      <c r="S159" s="71"/>
      <c r="T159" s="71"/>
      <c r="U159" s="71"/>
      <c r="V159" s="71"/>
      <c r="W159" s="71"/>
    </row>
    <row r="160" spans="1:23">
      <c r="A160" s="70"/>
      <c r="B160" s="71"/>
      <c r="C160" s="72"/>
      <c r="D160" s="71"/>
      <c r="E160" s="71"/>
      <c r="F160" s="71"/>
      <c r="G160" s="71"/>
      <c r="H160" s="71"/>
      <c r="I160" s="71"/>
      <c r="J160" s="71"/>
      <c r="K160" s="71"/>
      <c r="L160" s="71"/>
      <c r="M160" s="72"/>
      <c r="N160" s="71"/>
      <c r="O160" s="71"/>
      <c r="P160" s="71"/>
      <c r="Q160" s="71"/>
      <c r="R160" s="71"/>
      <c r="S160" s="71"/>
      <c r="T160" s="71"/>
      <c r="U160" s="71"/>
      <c r="V160" s="71"/>
      <c r="W160" s="71"/>
    </row>
    <row r="161" spans="1:23">
      <c r="A161" s="70"/>
      <c r="B161" s="71"/>
      <c r="C161" s="72"/>
      <c r="D161" s="71"/>
      <c r="E161" s="71"/>
      <c r="F161" s="71"/>
      <c r="G161" s="71"/>
      <c r="H161" s="71"/>
      <c r="I161" s="71"/>
      <c r="J161" s="71"/>
      <c r="K161" s="71"/>
      <c r="L161" s="71"/>
      <c r="M161" s="72"/>
      <c r="N161" s="71"/>
      <c r="O161" s="71"/>
      <c r="P161" s="71"/>
      <c r="Q161" s="71"/>
      <c r="R161" s="71"/>
      <c r="S161" s="71"/>
      <c r="T161" s="71"/>
      <c r="U161" s="71"/>
      <c r="V161" s="71"/>
      <c r="W161" s="71"/>
    </row>
    <row r="162" spans="1:23">
      <c r="A162" s="70"/>
      <c r="B162" s="71"/>
      <c r="C162" s="72"/>
      <c r="D162" s="71"/>
      <c r="E162" s="71"/>
      <c r="F162" s="71"/>
      <c r="G162" s="71"/>
      <c r="H162" s="71"/>
      <c r="I162" s="71"/>
      <c r="J162" s="71"/>
      <c r="K162" s="71"/>
      <c r="L162" s="71"/>
      <c r="M162" s="72"/>
      <c r="N162" s="71"/>
      <c r="O162" s="71"/>
      <c r="P162" s="71"/>
      <c r="Q162" s="71"/>
      <c r="R162" s="71"/>
      <c r="S162" s="71"/>
      <c r="T162" s="71"/>
      <c r="U162" s="71"/>
      <c r="V162" s="71"/>
      <c r="W162" s="71"/>
    </row>
    <row r="163" spans="1:23">
      <c r="A163" s="70"/>
      <c r="B163" s="71"/>
      <c r="C163" s="72"/>
      <c r="D163" s="71"/>
      <c r="E163" s="71"/>
      <c r="F163" s="71"/>
      <c r="G163" s="71"/>
      <c r="H163" s="71"/>
      <c r="I163" s="71"/>
      <c r="J163" s="71"/>
      <c r="K163" s="71"/>
      <c r="L163" s="71"/>
      <c r="M163" s="72"/>
      <c r="N163" s="71"/>
      <c r="O163" s="71"/>
      <c r="P163" s="71"/>
      <c r="Q163" s="71"/>
      <c r="R163" s="71"/>
      <c r="S163" s="71"/>
      <c r="T163" s="71"/>
      <c r="U163" s="71"/>
      <c r="V163" s="71"/>
      <c r="W163" s="71"/>
    </row>
    <row r="164" spans="1:23">
      <c r="A164" s="70"/>
      <c r="B164" s="71"/>
      <c r="C164" s="72"/>
      <c r="D164" s="71"/>
      <c r="E164" s="71"/>
      <c r="F164" s="71"/>
      <c r="G164" s="71"/>
      <c r="H164" s="71"/>
      <c r="I164" s="71"/>
      <c r="J164" s="71"/>
      <c r="K164" s="71"/>
      <c r="L164" s="71"/>
      <c r="M164" s="72"/>
      <c r="N164" s="71"/>
      <c r="O164" s="71"/>
      <c r="P164" s="71"/>
      <c r="Q164" s="71"/>
      <c r="R164" s="71"/>
      <c r="S164" s="71"/>
      <c r="T164" s="71"/>
      <c r="U164" s="71"/>
      <c r="V164" s="71"/>
      <c r="W164" s="71"/>
    </row>
    <row r="165" spans="1:23">
      <c r="A165" s="70"/>
      <c r="B165" s="71"/>
      <c r="C165" s="72"/>
      <c r="D165" s="71"/>
      <c r="E165" s="71"/>
      <c r="F165" s="71"/>
      <c r="G165" s="71"/>
      <c r="H165" s="71"/>
      <c r="I165" s="71"/>
      <c r="J165" s="71"/>
      <c r="K165" s="71"/>
      <c r="L165" s="71"/>
      <c r="M165" s="72"/>
      <c r="N165" s="71"/>
      <c r="O165" s="71"/>
      <c r="P165" s="71"/>
      <c r="Q165" s="71"/>
      <c r="R165" s="71"/>
      <c r="S165" s="71"/>
      <c r="T165" s="71"/>
      <c r="U165" s="71"/>
      <c r="V165" s="71"/>
      <c r="W165" s="71"/>
    </row>
    <row r="166" spans="1:23">
      <c r="A166" s="70"/>
      <c r="B166" s="71"/>
      <c r="C166" s="72"/>
      <c r="D166" s="71"/>
      <c r="E166" s="71"/>
      <c r="F166" s="71"/>
      <c r="G166" s="71"/>
      <c r="H166" s="71"/>
      <c r="I166" s="71"/>
      <c r="J166" s="71"/>
      <c r="K166" s="71"/>
      <c r="L166" s="71"/>
      <c r="M166" s="72"/>
      <c r="N166" s="71"/>
      <c r="O166" s="71"/>
      <c r="P166" s="71"/>
      <c r="Q166" s="71"/>
      <c r="R166" s="71"/>
      <c r="S166" s="71"/>
      <c r="T166" s="71"/>
      <c r="U166" s="71"/>
      <c r="V166" s="71"/>
      <c r="W166" s="71"/>
    </row>
    <row r="167" spans="1:23">
      <c r="A167" s="70"/>
      <c r="B167" s="71"/>
      <c r="C167" s="72"/>
      <c r="D167" s="71"/>
      <c r="E167" s="71"/>
      <c r="F167" s="71"/>
      <c r="G167" s="71"/>
      <c r="H167" s="71"/>
      <c r="I167" s="71"/>
      <c r="J167" s="71"/>
      <c r="K167" s="71"/>
      <c r="L167" s="71"/>
      <c r="M167" s="72"/>
      <c r="N167" s="71"/>
      <c r="O167" s="71"/>
      <c r="P167" s="71"/>
      <c r="Q167" s="71"/>
      <c r="R167" s="71"/>
      <c r="S167" s="71"/>
      <c r="T167" s="71"/>
      <c r="U167" s="71"/>
      <c r="V167" s="71"/>
      <c r="W167" s="71"/>
    </row>
    <row r="168" spans="1:23">
      <c r="A168" s="70"/>
      <c r="B168" s="71"/>
      <c r="C168" s="72"/>
      <c r="D168" s="71"/>
      <c r="E168" s="71"/>
      <c r="F168" s="71"/>
      <c r="G168" s="71"/>
      <c r="H168" s="71"/>
      <c r="I168" s="71"/>
      <c r="J168" s="71"/>
      <c r="K168" s="71"/>
      <c r="L168" s="71"/>
      <c r="M168" s="72"/>
      <c r="N168" s="71"/>
      <c r="O168" s="71"/>
      <c r="P168" s="71"/>
      <c r="Q168" s="71"/>
      <c r="R168" s="71"/>
      <c r="S168" s="71"/>
      <c r="T168" s="71"/>
      <c r="U168" s="71"/>
      <c r="V168" s="71"/>
      <c r="W168" s="71"/>
    </row>
    <row r="169" spans="1:23">
      <c r="A169" s="70"/>
      <c r="B169" s="71"/>
      <c r="C169" s="72"/>
      <c r="D169" s="71"/>
      <c r="E169" s="71"/>
      <c r="F169" s="71"/>
      <c r="G169" s="71"/>
      <c r="H169" s="71"/>
      <c r="I169" s="71"/>
      <c r="J169" s="71"/>
      <c r="K169" s="71"/>
      <c r="L169" s="71"/>
      <c r="M169" s="72"/>
      <c r="N169" s="71"/>
      <c r="O169" s="71"/>
      <c r="P169" s="71"/>
      <c r="Q169" s="71"/>
      <c r="R169" s="71"/>
      <c r="S169" s="71"/>
      <c r="T169" s="71"/>
      <c r="U169" s="71"/>
      <c r="V169" s="71"/>
      <c r="W169" s="71"/>
    </row>
    <row r="170" spans="1:23">
      <c r="A170" s="70"/>
      <c r="B170" s="71"/>
      <c r="C170" s="72"/>
      <c r="D170" s="71"/>
      <c r="E170" s="71"/>
      <c r="F170" s="71"/>
      <c r="G170" s="71"/>
      <c r="H170" s="71"/>
      <c r="I170" s="71"/>
      <c r="J170" s="71"/>
      <c r="K170" s="71"/>
      <c r="L170" s="71"/>
      <c r="M170" s="72"/>
      <c r="N170" s="71"/>
      <c r="O170" s="71"/>
      <c r="P170" s="71"/>
      <c r="Q170" s="71"/>
      <c r="R170" s="71"/>
      <c r="S170" s="71"/>
      <c r="T170" s="71"/>
      <c r="U170" s="71"/>
      <c r="V170" s="71"/>
      <c r="W170" s="71"/>
    </row>
    <row r="171" spans="1:23">
      <c r="A171" s="70"/>
      <c r="B171" s="71"/>
      <c r="C171" s="72"/>
      <c r="D171" s="71"/>
      <c r="E171" s="71"/>
      <c r="F171" s="71"/>
      <c r="G171" s="71"/>
      <c r="H171" s="71"/>
      <c r="I171" s="71"/>
      <c r="J171" s="71"/>
      <c r="K171" s="71"/>
      <c r="L171" s="71"/>
      <c r="M171" s="72"/>
      <c r="N171" s="71"/>
      <c r="O171" s="71"/>
      <c r="P171" s="71"/>
      <c r="Q171" s="71"/>
      <c r="R171" s="71"/>
      <c r="S171" s="71"/>
      <c r="T171" s="71"/>
      <c r="U171" s="71"/>
      <c r="V171" s="71"/>
      <c r="W171" s="71"/>
    </row>
    <row r="172" spans="1:23">
      <c r="A172" s="70"/>
      <c r="B172" s="71"/>
      <c r="C172" s="72"/>
      <c r="D172" s="71"/>
      <c r="E172" s="71"/>
      <c r="F172" s="71"/>
      <c r="G172" s="71"/>
      <c r="H172" s="71"/>
      <c r="I172" s="71"/>
      <c r="J172" s="71"/>
      <c r="K172" s="71"/>
      <c r="L172" s="71"/>
      <c r="M172" s="72"/>
      <c r="N172" s="71"/>
      <c r="O172" s="71"/>
      <c r="P172" s="71"/>
      <c r="Q172" s="71"/>
      <c r="R172" s="71"/>
      <c r="S172" s="71"/>
      <c r="T172" s="71"/>
      <c r="U172" s="71"/>
      <c r="V172" s="71"/>
      <c r="W172" s="71"/>
    </row>
    <row r="173" spans="1:23">
      <c r="A173" s="70"/>
      <c r="B173" s="71"/>
      <c r="C173" s="72"/>
      <c r="D173" s="71"/>
      <c r="E173" s="71"/>
      <c r="F173" s="71"/>
      <c r="G173" s="71"/>
      <c r="H173" s="71"/>
      <c r="I173" s="71"/>
      <c r="J173" s="71"/>
      <c r="K173" s="71"/>
      <c r="L173" s="71"/>
      <c r="M173" s="72"/>
      <c r="N173" s="71"/>
      <c r="O173" s="71"/>
      <c r="P173" s="71"/>
      <c r="Q173" s="71"/>
      <c r="R173" s="71"/>
      <c r="S173" s="71"/>
      <c r="T173" s="71"/>
      <c r="U173" s="71"/>
      <c r="V173" s="71"/>
      <c r="W173" s="71"/>
    </row>
    <row r="174" spans="1:23">
      <c r="A174" s="70"/>
      <c r="B174" s="71"/>
      <c r="C174" s="72"/>
      <c r="D174" s="71"/>
      <c r="E174" s="71"/>
      <c r="F174" s="71"/>
      <c r="G174" s="71"/>
      <c r="H174" s="71"/>
      <c r="I174" s="71"/>
      <c r="J174" s="71"/>
      <c r="K174" s="71"/>
      <c r="L174" s="71"/>
      <c r="M174" s="72"/>
      <c r="N174" s="71"/>
      <c r="O174" s="71"/>
      <c r="P174" s="71"/>
      <c r="Q174" s="71"/>
      <c r="R174" s="71"/>
      <c r="S174" s="71"/>
      <c r="T174" s="71"/>
      <c r="U174" s="71"/>
      <c r="V174" s="71"/>
      <c r="W174" s="71"/>
    </row>
    <row r="175" spans="1:23">
      <c r="A175" s="70"/>
      <c r="B175" s="71"/>
      <c r="C175" s="72"/>
      <c r="D175" s="71"/>
      <c r="E175" s="71"/>
      <c r="F175" s="71"/>
      <c r="G175" s="71"/>
      <c r="H175" s="71"/>
      <c r="I175" s="71"/>
      <c r="J175" s="71"/>
      <c r="K175" s="71"/>
      <c r="L175" s="71"/>
      <c r="M175" s="72"/>
      <c r="N175" s="71"/>
      <c r="O175" s="71"/>
      <c r="P175" s="71"/>
      <c r="Q175" s="71"/>
      <c r="R175" s="71"/>
      <c r="S175" s="71"/>
      <c r="T175" s="71"/>
      <c r="U175" s="71"/>
      <c r="V175" s="71"/>
      <c r="W175" s="71"/>
    </row>
    <row r="176" spans="1:23">
      <c r="A176" s="70"/>
      <c r="B176" s="71"/>
      <c r="C176" s="72"/>
      <c r="D176" s="71"/>
      <c r="E176" s="71"/>
      <c r="F176" s="71"/>
      <c r="G176" s="71"/>
      <c r="H176" s="71"/>
      <c r="I176" s="71"/>
      <c r="J176" s="71"/>
      <c r="K176" s="71"/>
      <c r="L176" s="71"/>
      <c r="M176" s="72"/>
      <c r="N176" s="71"/>
      <c r="O176" s="71"/>
      <c r="P176" s="71"/>
      <c r="Q176" s="71"/>
      <c r="R176" s="71"/>
      <c r="S176" s="71"/>
      <c r="T176" s="71"/>
      <c r="U176" s="71"/>
      <c r="V176" s="71"/>
      <c r="W176" s="71"/>
    </row>
    <row r="177" spans="1:23">
      <c r="A177" s="70"/>
      <c r="B177" s="71"/>
      <c r="C177" s="72"/>
      <c r="D177" s="71"/>
      <c r="E177" s="71"/>
      <c r="F177" s="71"/>
      <c r="G177" s="71"/>
      <c r="H177" s="71"/>
      <c r="I177" s="71"/>
      <c r="J177" s="71"/>
      <c r="K177" s="71"/>
      <c r="L177" s="71"/>
      <c r="M177" s="72"/>
      <c r="N177" s="71"/>
      <c r="O177" s="71"/>
      <c r="P177" s="71"/>
      <c r="Q177" s="71"/>
      <c r="R177" s="71"/>
      <c r="S177" s="71"/>
      <c r="T177" s="71"/>
      <c r="U177" s="71"/>
      <c r="V177" s="71"/>
      <c r="W177" s="71"/>
    </row>
    <row r="178" spans="1:23">
      <c r="A178" s="70"/>
      <c r="B178" s="71"/>
      <c r="C178" s="72"/>
      <c r="D178" s="71"/>
      <c r="E178" s="71"/>
      <c r="F178" s="71"/>
      <c r="G178" s="71"/>
      <c r="H178" s="71"/>
      <c r="I178" s="71"/>
      <c r="J178" s="71"/>
      <c r="K178" s="71"/>
      <c r="L178" s="71"/>
      <c r="M178" s="72"/>
      <c r="N178" s="71"/>
      <c r="O178" s="71"/>
      <c r="P178" s="71"/>
      <c r="Q178" s="71"/>
      <c r="R178" s="71"/>
      <c r="S178" s="71"/>
      <c r="T178" s="71"/>
      <c r="U178" s="71"/>
      <c r="V178" s="71"/>
      <c r="W178" s="71"/>
    </row>
    <row r="179" spans="1:23">
      <c r="A179" s="70"/>
      <c r="B179" s="71"/>
      <c r="C179" s="72"/>
      <c r="D179" s="71"/>
      <c r="E179" s="71"/>
      <c r="F179" s="71"/>
      <c r="G179" s="71"/>
      <c r="H179" s="71"/>
      <c r="I179" s="71"/>
      <c r="J179" s="71"/>
      <c r="K179" s="71"/>
      <c r="L179" s="71"/>
      <c r="M179" s="72"/>
      <c r="N179" s="71"/>
      <c r="O179" s="71"/>
      <c r="P179" s="71"/>
      <c r="Q179" s="71"/>
      <c r="R179" s="71"/>
      <c r="S179" s="71"/>
      <c r="T179" s="71"/>
      <c r="U179" s="71"/>
      <c r="V179" s="71"/>
      <c r="W179" s="71"/>
    </row>
    <row r="180" spans="1:23">
      <c r="A180" s="70"/>
      <c r="B180" s="71"/>
      <c r="C180" s="72"/>
      <c r="D180" s="71"/>
      <c r="E180" s="71"/>
      <c r="F180" s="71"/>
      <c r="G180" s="71"/>
      <c r="H180" s="71"/>
      <c r="I180" s="71"/>
      <c r="J180" s="71"/>
      <c r="K180" s="71"/>
      <c r="L180" s="71"/>
      <c r="M180" s="72"/>
      <c r="N180" s="71"/>
      <c r="O180" s="71"/>
      <c r="P180" s="71"/>
      <c r="Q180" s="71"/>
      <c r="R180" s="71"/>
      <c r="S180" s="71"/>
      <c r="T180" s="71"/>
      <c r="U180" s="71"/>
      <c r="V180" s="71"/>
      <c r="W180" s="71"/>
    </row>
    <row r="181" spans="1:23">
      <c r="A181" s="70"/>
      <c r="B181" s="71"/>
      <c r="C181" s="72"/>
      <c r="D181" s="71"/>
      <c r="E181" s="71"/>
      <c r="F181" s="71"/>
      <c r="G181" s="71"/>
      <c r="H181" s="71"/>
      <c r="I181" s="71"/>
      <c r="J181" s="71"/>
      <c r="K181" s="71"/>
      <c r="L181" s="71"/>
      <c r="M181" s="72"/>
      <c r="N181" s="71"/>
      <c r="O181" s="71"/>
      <c r="P181" s="71"/>
      <c r="Q181" s="71"/>
      <c r="R181" s="71"/>
      <c r="S181" s="71"/>
      <c r="T181" s="71"/>
      <c r="U181" s="71"/>
      <c r="V181" s="71"/>
      <c r="W181" s="71"/>
    </row>
    <row r="182" spans="1:23">
      <c r="A182" s="70"/>
      <c r="B182" s="71"/>
      <c r="C182" s="72"/>
      <c r="D182" s="71"/>
      <c r="E182" s="71"/>
      <c r="F182" s="71"/>
      <c r="G182" s="71"/>
      <c r="H182" s="71"/>
      <c r="I182" s="71"/>
      <c r="J182" s="71"/>
      <c r="K182" s="71"/>
      <c r="L182" s="71"/>
      <c r="M182" s="72"/>
      <c r="N182" s="71"/>
      <c r="O182" s="71"/>
      <c r="P182" s="71"/>
      <c r="Q182" s="71"/>
      <c r="R182" s="71"/>
      <c r="S182" s="71"/>
      <c r="T182" s="71"/>
      <c r="U182" s="71"/>
      <c r="V182" s="71"/>
      <c r="W182" s="71"/>
    </row>
    <row r="183" spans="1:23">
      <c r="A183" s="70"/>
      <c r="B183" s="71"/>
      <c r="C183" s="72"/>
      <c r="D183" s="71"/>
      <c r="E183" s="71"/>
      <c r="F183" s="71"/>
      <c r="G183" s="71"/>
      <c r="H183" s="71"/>
      <c r="I183" s="71"/>
      <c r="J183" s="71"/>
      <c r="K183" s="71"/>
      <c r="L183" s="71"/>
      <c r="M183" s="72"/>
      <c r="N183" s="71"/>
      <c r="O183" s="71"/>
      <c r="P183" s="71"/>
      <c r="Q183" s="71"/>
      <c r="R183" s="71"/>
      <c r="S183" s="71"/>
      <c r="T183" s="71"/>
      <c r="U183" s="71"/>
      <c r="V183" s="71"/>
      <c r="W183" s="71"/>
    </row>
    <row r="184" spans="1:23">
      <c r="A184" s="70"/>
      <c r="B184" s="71"/>
      <c r="C184" s="72"/>
      <c r="D184" s="71"/>
      <c r="E184" s="71"/>
      <c r="F184" s="71"/>
      <c r="G184" s="71"/>
      <c r="H184" s="71"/>
      <c r="I184" s="71"/>
      <c r="J184" s="71"/>
      <c r="K184" s="71"/>
      <c r="L184" s="71"/>
      <c r="M184" s="72"/>
      <c r="N184" s="71"/>
      <c r="O184" s="71"/>
      <c r="P184" s="71"/>
      <c r="Q184" s="71"/>
      <c r="R184" s="71"/>
      <c r="S184" s="71"/>
      <c r="T184" s="71"/>
      <c r="U184" s="71"/>
      <c r="V184" s="71"/>
      <c r="W184" s="71"/>
    </row>
    <row r="185" spans="1:23">
      <c r="A185" s="70"/>
      <c r="B185" s="71"/>
      <c r="C185" s="72"/>
      <c r="D185" s="71"/>
      <c r="E185" s="71"/>
      <c r="F185" s="71"/>
      <c r="G185" s="71"/>
      <c r="H185" s="71"/>
      <c r="I185" s="71"/>
      <c r="J185" s="71"/>
      <c r="K185" s="71"/>
      <c r="L185" s="71"/>
      <c r="M185" s="72"/>
      <c r="N185" s="71"/>
      <c r="O185" s="71"/>
      <c r="P185" s="71"/>
      <c r="Q185" s="71"/>
      <c r="R185" s="71"/>
      <c r="S185" s="71"/>
      <c r="T185" s="71"/>
      <c r="U185" s="71"/>
      <c r="V185" s="71"/>
      <c r="W185" s="71"/>
    </row>
    <row r="186" spans="1:23">
      <c r="A186" s="70"/>
      <c r="B186" s="71"/>
      <c r="C186" s="72"/>
      <c r="D186" s="71"/>
      <c r="E186" s="71"/>
      <c r="F186" s="71"/>
      <c r="G186" s="71"/>
      <c r="H186" s="71"/>
      <c r="I186" s="71"/>
      <c r="J186" s="71"/>
      <c r="K186" s="71"/>
      <c r="L186" s="71"/>
      <c r="M186" s="72"/>
      <c r="N186" s="71"/>
      <c r="O186" s="71"/>
      <c r="P186" s="71"/>
      <c r="Q186" s="71"/>
      <c r="R186" s="71"/>
      <c r="S186" s="71"/>
      <c r="T186" s="71"/>
      <c r="U186" s="71"/>
      <c r="V186" s="71"/>
      <c r="W186" s="71"/>
    </row>
    <row r="187" spans="1:23">
      <c r="A187" s="70"/>
      <c r="B187" s="71"/>
      <c r="C187" s="72"/>
      <c r="D187" s="71"/>
      <c r="E187" s="71"/>
      <c r="F187" s="71"/>
      <c r="G187" s="71"/>
      <c r="H187" s="71"/>
      <c r="I187" s="71"/>
      <c r="J187" s="71"/>
      <c r="K187" s="71"/>
      <c r="L187" s="71"/>
      <c r="M187" s="72"/>
      <c r="N187" s="71"/>
      <c r="O187" s="71"/>
      <c r="P187" s="71"/>
      <c r="Q187" s="71"/>
      <c r="R187" s="71"/>
      <c r="S187" s="71"/>
      <c r="T187" s="71"/>
      <c r="U187" s="71"/>
      <c r="V187" s="71"/>
      <c r="W187" s="71"/>
    </row>
    <row r="188" spans="1:23">
      <c r="A188" s="70"/>
      <c r="B188" s="71"/>
      <c r="C188" s="72"/>
      <c r="D188" s="71"/>
      <c r="E188" s="71"/>
      <c r="F188" s="71"/>
      <c r="G188" s="71"/>
      <c r="H188" s="71"/>
      <c r="I188" s="71"/>
      <c r="J188" s="71"/>
      <c r="K188" s="71"/>
      <c r="L188" s="71"/>
      <c r="M188" s="72"/>
      <c r="N188" s="71"/>
      <c r="O188" s="71"/>
      <c r="P188" s="71"/>
      <c r="Q188" s="71"/>
      <c r="R188" s="71"/>
      <c r="S188" s="71"/>
      <c r="T188" s="71"/>
      <c r="U188" s="71"/>
      <c r="V188" s="71"/>
      <c r="W188" s="71"/>
    </row>
    <row r="189" spans="1:23">
      <c r="A189" s="70"/>
      <c r="B189" s="71"/>
      <c r="C189" s="72"/>
      <c r="D189" s="71"/>
      <c r="E189" s="71"/>
      <c r="F189" s="71"/>
      <c r="G189" s="71"/>
      <c r="H189" s="71"/>
      <c r="I189" s="71"/>
      <c r="J189" s="71"/>
      <c r="K189" s="71"/>
      <c r="L189" s="71"/>
      <c r="M189" s="72"/>
      <c r="N189" s="71"/>
      <c r="O189" s="71"/>
      <c r="P189" s="71"/>
      <c r="Q189" s="71"/>
      <c r="R189" s="71"/>
      <c r="S189" s="71"/>
      <c r="T189" s="71"/>
      <c r="U189" s="71"/>
      <c r="V189" s="71"/>
      <c r="W189" s="71"/>
    </row>
    <row r="190" spans="1:23">
      <c r="A190" s="70"/>
      <c r="B190" s="71"/>
      <c r="C190" s="72"/>
      <c r="D190" s="71"/>
      <c r="E190" s="71"/>
      <c r="F190" s="71"/>
      <c r="G190" s="71"/>
      <c r="H190" s="71"/>
      <c r="I190" s="71"/>
      <c r="J190" s="71"/>
      <c r="K190" s="71"/>
      <c r="L190" s="71"/>
      <c r="M190" s="72"/>
      <c r="N190" s="71"/>
      <c r="O190" s="71"/>
      <c r="P190" s="71"/>
      <c r="Q190" s="71"/>
      <c r="R190" s="71"/>
      <c r="S190" s="71"/>
      <c r="T190" s="71"/>
      <c r="U190" s="71"/>
      <c r="V190" s="71"/>
      <c r="W190" s="71"/>
    </row>
    <row r="191" spans="1:23">
      <c r="A191" s="70"/>
      <c r="B191" s="71"/>
      <c r="C191" s="72"/>
      <c r="D191" s="71"/>
      <c r="E191" s="71"/>
      <c r="F191" s="71"/>
      <c r="G191" s="71"/>
      <c r="H191" s="71"/>
      <c r="I191" s="71"/>
      <c r="J191" s="71"/>
      <c r="K191" s="71"/>
      <c r="L191" s="71"/>
      <c r="M191" s="72"/>
      <c r="N191" s="71"/>
      <c r="O191" s="71"/>
      <c r="P191" s="71"/>
      <c r="Q191" s="71"/>
      <c r="R191" s="71"/>
      <c r="S191" s="71"/>
      <c r="T191" s="71"/>
      <c r="U191" s="71"/>
      <c r="V191" s="71"/>
      <c r="W191" s="71"/>
    </row>
    <row r="192" spans="1:23">
      <c r="A192" s="70"/>
      <c r="B192" s="71"/>
      <c r="C192" s="72"/>
      <c r="D192" s="71"/>
      <c r="E192" s="71"/>
      <c r="F192" s="71"/>
      <c r="G192" s="71"/>
      <c r="H192" s="71"/>
      <c r="I192" s="71"/>
      <c r="J192" s="71"/>
      <c r="K192" s="71"/>
      <c r="L192" s="71"/>
      <c r="M192" s="72"/>
      <c r="N192" s="71"/>
      <c r="O192" s="71"/>
      <c r="P192" s="71"/>
      <c r="Q192" s="71"/>
      <c r="R192" s="71"/>
      <c r="S192" s="71"/>
      <c r="T192" s="71"/>
      <c r="U192" s="71"/>
      <c r="V192" s="71"/>
      <c r="W192" s="71"/>
    </row>
    <row r="193" spans="1:23">
      <c r="A193" s="70"/>
      <c r="B193" s="71"/>
      <c r="C193" s="72"/>
      <c r="D193" s="71"/>
      <c r="E193" s="71"/>
      <c r="F193" s="71"/>
      <c r="G193" s="71"/>
      <c r="H193" s="71"/>
      <c r="I193" s="71"/>
      <c r="J193" s="71"/>
      <c r="K193" s="71"/>
      <c r="L193" s="71"/>
      <c r="M193" s="72"/>
      <c r="N193" s="71"/>
      <c r="O193" s="71"/>
      <c r="P193" s="71"/>
      <c r="Q193" s="71"/>
      <c r="R193" s="71"/>
      <c r="S193" s="71"/>
      <c r="T193" s="71"/>
      <c r="U193" s="71"/>
      <c r="V193" s="71"/>
      <c r="W193" s="71"/>
    </row>
    <row r="194" spans="1:23">
      <c r="A194" s="70"/>
      <c r="B194" s="71"/>
      <c r="C194" s="72"/>
      <c r="D194" s="71"/>
      <c r="E194" s="71"/>
      <c r="F194" s="71"/>
      <c r="G194" s="71"/>
      <c r="H194" s="71"/>
      <c r="I194" s="71"/>
      <c r="J194" s="71"/>
      <c r="K194" s="71"/>
      <c r="L194" s="71"/>
      <c r="M194" s="72"/>
      <c r="N194" s="71"/>
      <c r="O194" s="71"/>
      <c r="P194" s="71"/>
      <c r="Q194" s="71"/>
      <c r="R194" s="71"/>
      <c r="S194" s="71"/>
      <c r="T194" s="71"/>
      <c r="U194" s="71"/>
      <c r="V194" s="71"/>
      <c r="W194" s="71"/>
    </row>
    <row r="195" spans="1:23">
      <c r="A195" s="70"/>
      <c r="B195" s="71"/>
      <c r="C195" s="72"/>
      <c r="D195" s="71"/>
      <c r="E195" s="71"/>
      <c r="F195" s="71"/>
      <c r="G195" s="71"/>
      <c r="H195" s="71"/>
      <c r="I195" s="71"/>
      <c r="J195" s="71"/>
      <c r="K195" s="71"/>
      <c r="L195" s="71"/>
      <c r="M195" s="72"/>
      <c r="N195" s="71"/>
      <c r="O195" s="71"/>
      <c r="P195" s="71"/>
      <c r="Q195" s="71"/>
      <c r="R195" s="71"/>
      <c r="S195" s="71"/>
      <c r="T195" s="71"/>
      <c r="U195" s="71"/>
      <c r="V195" s="71"/>
      <c r="W195" s="71"/>
    </row>
    <row r="196" spans="1:23">
      <c r="A196" s="70"/>
      <c r="B196" s="71"/>
      <c r="C196" s="72"/>
      <c r="D196" s="71"/>
      <c r="E196" s="71"/>
      <c r="F196" s="71"/>
      <c r="G196" s="71"/>
      <c r="H196" s="71"/>
      <c r="I196" s="71"/>
      <c r="J196" s="71"/>
      <c r="K196" s="71"/>
      <c r="L196" s="71"/>
      <c r="M196" s="72"/>
      <c r="N196" s="71"/>
      <c r="O196" s="71"/>
      <c r="P196" s="71"/>
      <c r="Q196" s="71"/>
      <c r="R196" s="71"/>
      <c r="S196" s="71"/>
      <c r="T196" s="71"/>
      <c r="U196" s="71"/>
      <c r="V196" s="71"/>
      <c r="W196" s="71"/>
    </row>
    <row r="197" spans="1:23">
      <c r="A197" s="70"/>
      <c r="B197" s="71"/>
      <c r="C197" s="72"/>
      <c r="D197" s="71"/>
      <c r="E197" s="71"/>
      <c r="F197" s="71"/>
      <c r="G197" s="71"/>
      <c r="H197" s="71"/>
      <c r="I197" s="71"/>
      <c r="J197" s="71"/>
      <c r="K197" s="71"/>
      <c r="L197" s="71"/>
      <c r="M197" s="72"/>
      <c r="N197" s="71"/>
      <c r="O197" s="71"/>
      <c r="P197" s="71"/>
      <c r="Q197" s="71"/>
      <c r="R197" s="71"/>
      <c r="S197" s="71"/>
      <c r="T197" s="71"/>
      <c r="U197" s="71"/>
      <c r="V197" s="71"/>
      <c r="W197" s="71"/>
    </row>
    <row r="198" spans="1:23">
      <c r="A198" s="70"/>
      <c r="B198" s="71"/>
      <c r="C198" s="72"/>
      <c r="D198" s="71"/>
      <c r="E198" s="71"/>
      <c r="F198" s="71"/>
      <c r="G198" s="71"/>
      <c r="H198" s="71"/>
      <c r="I198" s="71"/>
      <c r="J198" s="71"/>
      <c r="K198" s="71"/>
      <c r="L198" s="71"/>
      <c r="M198" s="72"/>
      <c r="N198" s="71"/>
      <c r="O198" s="71"/>
      <c r="P198" s="71"/>
      <c r="Q198" s="71"/>
      <c r="R198" s="71"/>
      <c r="S198" s="71"/>
      <c r="T198" s="71"/>
      <c r="U198" s="71"/>
      <c r="V198" s="71"/>
      <c r="W198" s="71"/>
    </row>
    <row r="199" spans="1:23">
      <c r="A199" s="70"/>
      <c r="B199" s="71"/>
      <c r="C199" s="72"/>
      <c r="D199" s="71"/>
      <c r="E199" s="71"/>
      <c r="F199" s="71"/>
      <c r="G199" s="71"/>
      <c r="H199" s="71"/>
      <c r="I199" s="71"/>
      <c r="J199" s="71"/>
      <c r="K199" s="71"/>
      <c r="L199" s="71"/>
      <c r="M199" s="72"/>
      <c r="N199" s="71"/>
      <c r="O199" s="71"/>
      <c r="P199" s="71"/>
      <c r="Q199" s="71"/>
      <c r="R199" s="71"/>
      <c r="S199" s="71"/>
      <c r="T199" s="71"/>
      <c r="U199" s="71"/>
      <c r="V199" s="71"/>
      <c r="W199" s="71"/>
    </row>
    <row r="200" spans="1:23">
      <c r="A200" s="70"/>
      <c r="B200" s="71"/>
      <c r="C200" s="72"/>
      <c r="D200" s="71"/>
      <c r="E200" s="71"/>
      <c r="F200" s="71"/>
      <c r="G200" s="71"/>
      <c r="H200" s="71"/>
      <c r="I200" s="71"/>
      <c r="J200" s="71"/>
      <c r="K200" s="71"/>
      <c r="L200" s="71"/>
      <c r="M200" s="72"/>
      <c r="N200" s="71"/>
      <c r="O200" s="71"/>
      <c r="P200" s="71"/>
      <c r="Q200" s="71"/>
      <c r="R200" s="71"/>
      <c r="S200" s="71"/>
      <c r="T200" s="71"/>
      <c r="U200" s="71"/>
      <c r="V200" s="71"/>
      <c r="W200" s="71"/>
    </row>
    <row r="201" spans="1:23">
      <c r="A201" s="70"/>
      <c r="B201" s="71"/>
      <c r="C201" s="72"/>
      <c r="D201" s="71"/>
      <c r="E201" s="71"/>
      <c r="F201" s="71"/>
      <c r="G201" s="71"/>
      <c r="H201" s="71"/>
      <c r="I201" s="71"/>
      <c r="J201" s="71"/>
      <c r="K201" s="71"/>
      <c r="L201" s="71"/>
      <c r="M201" s="72"/>
      <c r="N201" s="71"/>
      <c r="O201" s="71"/>
      <c r="P201" s="71"/>
      <c r="Q201" s="71"/>
      <c r="R201" s="71"/>
      <c r="S201" s="71"/>
      <c r="T201" s="71"/>
      <c r="U201" s="71"/>
      <c r="V201" s="71"/>
      <c r="W201" s="71"/>
    </row>
    <row r="202" spans="1:23">
      <c r="A202" s="70"/>
      <c r="B202" s="71"/>
      <c r="C202" s="72"/>
      <c r="D202" s="71"/>
      <c r="E202" s="71"/>
      <c r="F202" s="71"/>
      <c r="G202" s="71"/>
      <c r="H202" s="71"/>
      <c r="I202" s="71"/>
      <c r="J202" s="71"/>
      <c r="K202" s="71"/>
      <c r="L202" s="71"/>
      <c r="M202" s="72"/>
      <c r="N202" s="71"/>
      <c r="O202" s="71"/>
      <c r="P202" s="71"/>
      <c r="Q202" s="71"/>
      <c r="R202" s="71"/>
      <c r="S202" s="71"/>
      <c r="T202" s="71"/>
      <c r="U202" s="71"/>
      <c r="V202" s="71"/>
      <c r="W202" s="71"/>
    </row>
    <row r="203" spans="1:23">
      <c r="A203" s="70"/>
      <c r="B203" s="71"/>
      <c r="C203" s="72"/>
      <c r="D203" s="71"/>
      <c r="E203" s="71"/>
      <c r="F203" s="71"/>
      <c r="G203" s="71"/>
      <c r="H203" s="71"/>
      <c r="I203" s="71"/>
      <c r="J203" s="71"/>
      <c r="K203" s="71"/>
      <c r="L203" s="71"/>
      <c r="M203" s="72"/>
      <c r="N203" s="71"/>
      <c r="O203" s="71"/>
      <c r="P203" s="71"/>
      <c r="Q203" s="71"/>
      <c r="R203" s="71"/>
      <c r="S203" s="71"/>
      <c r="T203" s="71"/>
      <c r="U203" s="71"/>
      <c r="V203" s="71"/>
      <c r="W203" s="71"/>
    </row>
    <row r="204" spans="1:23">
      <c r="A204" s="70"/>
      <c r="B204" s="71"/>
      <c r="C204" s="72"/>
      <c r="D204" s="71"/>
      <c r="E204" s="71"/>
      <c r="F204" s="71"/>
      <c r="G204" s="71"/>
      <c r="H204" s="71"/>
      <c r="I204" s="71"/>
      <c r="J204" s="71"/>
      <c r="K204" s="71"/>
      <c r="L204" s="71"/>
      <c r="M204" s="72"/>
      <c r="N204" s="71"/>
      <c r="O204" s="71"/>
      <c r="P204" s="71"/>
      <c r="Q204" s="71"/>
      <c r="R204" s="71"/>
      <c r="S204" s="71"/>
      <c r="T204" s="71"/>
      <c r="U204" s="71"/>
      <c r="V204" s="71"/>
      <c r="W204" s="71"/>
    </row>
    <row r="205" spans="1:23">
      <c r="A205" s="70"/>
      <c r="B205" s="71"/>
      <c r="C205" s="72"/>
      <c r="D205" s="71"/>
      <c r="E205" s="71"/>
      <c r="F205" s="71"/>
      <c r="G205" s="71"/>
      <c r="H205" s="71"/>
      <c r="I205" s="71"/>
      <c r="J205" s="71"/>
      <c r="K205" s="71"/>
      <c r="L205" s="71"/>
      <c r="M205" s="72"/>
      <c r="N205" s="71"/>
      <c r="O205" s="71"/>
      <c r="P205" s="71"/>
      <c r="Q205" s="71"/>
      <c r="R205" s="71"/>
      <c r="S205" s="71"/>
      <c r="T205" s="71"/>
      <c r="U205" s="71"/>
      <c r="V205" s="71"/>
      <c r="W205" s="71"/>
    </row>
    <row r="206" spans="1:23">
      <c r="A206" s="70"/>
      <c r="B206" s="71"/>
      <c r="C206" s="72"/>
      <c r="D206" s="71"/>
      <c r="E206" s="71"/>
      <c r="F206" s="71"/>
      <c r="G206" s="71"/>
      <c r="H206" s="71"/>
      <c r="I206" s="71"/>
      <c r="J206" s="71"/>
      <c r="K206" s="71"/>
      <c r="L206" s="71"/>
      <c r="M206" s="72"/>
      <c r="N206" s="71"/>
      <c r="O206" s="71"/>
      <c r="P206" s="71"/>
      <c r="Q206" s="71"/>
      <c r="R206" s="71"/>
      <c r="S206" s="71"/>
      <c r="T206" s="71"/>
      <c r="U206" s="71"/>
      <c r="V206" s="71"/>
      <c r="W206" s="71"/>
    </row>
    <row r="207" spans="1:23">
      <c r="A207" s="70"/>
      <c r="B207" s="71"/>
      <c r="C207" s="72"/>
      <c r="D207" s="71"/>
      <c r="E207" s="71"/>
      <c r="F207" s="71"/>
      <c r="G207" s="71"/>
      <c r="H207" s="71"/>
      <c r="I207" s="71"/>
      <c r="J207" s="71"/>
      <c r="K207" s="71"/>
      <c r="L207" s="71"/>
      <c r="M207" s="72"/>
      <c r="N207" s="71"/>
      <c r="O207" s="71"/>
      <c r="P207" s="71"/>
      <c r="Q207" s="71"/>
      <c r="R207" s="71"/>
      <c r="S207" s="71"/>
      <c r="T207" s="71"/>
      <c r="U207" s="71"/>
      <c r="V207" s="71"/>
      <c r="W207" s="71"/>
    </row>
    <row r="208" spans="1:23">
      <c r="A208" s="70"/>
      <c r="B208" s="71"/>
      <c r="C208" s="72"/>
      <c r="D208" s="71"/>
      <c r="E208" s="71"/>
      <c r="F208" s="71"/>
      <c r="G208" s="71"/>
      <c r="H208" s="71"/>
      <c r="I208" s="71"/>
      <c r="J208" s="71"/>
      <c r="K208" s="71"/>
      <c r="L208" s="71"/>
      <c r="M208" s="72"/>
      <c r="N208" s="71"/>
      <c r="O208" s="71"/>
      <c r="P208" s="71"/>
      <c r="Q208" s="71"/>
      <c r="R208" s="71"/>
      <c r="S208" s="71"/>
      <c r="T208" s="71"/>
      <c r="U208" s="71"/>
      <c r="V208" s="71"/>
      <c r="W208" s="71"/>
    </row>
    <row r="209" spans="1:23">
      <c r="A209" s="70"/>
      <c r="B209" s="71"/>
      <c r="C209" s="72"/>
      <c r="D209" s="71"/>
      <c r="E209" s="71"/>
      <c r="F209" s="71"/>
      <c r="G209" s="71"/>
      <c r="H209" s="71"/>
      <c r="I209" s="71"/>
      <c r="J209" s="71"/>
      <c r="K209" s="71"/>
      <c r="L209" s="71"/>
      <c r="M209" s="72"/>
      <c r="N209" s="71"/>
      <c r="O209" s="71"/>
      <c r="P209" s="71"/>
      <c r="Q209" s="71"/>
      <c r="R209" s="71"/>
      <c r="S209" s="71"/>
      <c r="T209" s="71"/>
      <c r="U209" s="71"/>
      <c r="V209" s="71"/>
      <c r="W209" s="71"/>
    </row>
    <row r="210" spans="1:23">
      <c r="A210" s="70"/>
      <c r="B210" s="71"/>
      <c r="C210" s="72"/>
      <c r="D210" s="71"/>
      <c r="E210" s="71"/>
      <c r="F210" s="71"/>
      <c r="G210" s="71"/>
      <c r="H210" s="71"/>
      <c r="I210" s="71"/>
      <c r="J210" s="71"/>
      <c r="K210" s="71"/>
      <c r="L210" s="71"/>
      <c r="M210" s="72"/>
      <c r="N210" s="71"/>
      <c r="O210" s="71"/>
      <c r="P210" s="71"/>
      <c r="Q210" s="71"/>
      <c r="R210" s="71"/>
      <c r="S210" s="71"/>
      <c r="T210" s="71"/>
      <c r="U210" s="71"/>
      <c r="V210" s="71"/>
      <c r="W210" s="71"/>
    </row>
    <row r="211" spans="1:23">
      <c r="A211" s="70"/>
      <c r="B211" s="71"/>
      <c r="C211" s="72"/>
      <c r="D211" s="71"/>
      <c r="E211" s="71"/>
      <c r="F211" s="71"/>
      <c r="G211" s="71"/>
      <c r="H211" s="71"/>
      <c r="I211" s="71"/>
      <c r="J211" s="71"/>
      <c r="K211" s="71"/>
      <c r="L211" s="71"/>
      <c r="M211" s="72"/>
      <c r="N211" s="71"/>
      <c r="O211" s="71"/>
      <c r="P211" s="71"/>
      <c r="Q211" s="71"/>
      <c r="R211" s="71"/>
      <c r="S211" s="71"/>
      <c r="T211" s="71"/>
      <c r="U211" s="71"/>
      <c r="V211" s="71"/>
      <c r="W211" s="71"/>
    </row>
    <row r="212" spans="1:23">
      <c r="A212" s="70"/>
      <c r="B212" s="71"/>
      <c r="C212" s="72"/>
      <c r="D212" s="71"/>
      <c r="E212" s="71"/>
      <c r="F212" s="71"/>
      <c r="G212" s="71"/>
      <c r="H212" s="71"/>
      <c r="I212" s="71"/>
      <c r="J212" s="71"/>
      <c r="K212" s="71"/>
      <c r="L212" s="71"/>
      <c r="M212" s="72"/>
      <c r="N212" s="71"/>
      <c r="O212" s="71"/>
      <c r="P212" s="71"/>
      <c r="Q212" s="71"/>
      <c r="R212" s="71"/>
      <c r="S212" s="71"/>
      <c r="T212" s="71"/>
      <c r="U212" s="71"/>
      <c r="V212" s="71"/>
      <c r="W212" s="71"/>
    </row>
    <row r="213" spans="1:23">
      <c r="A213" s="70"/>
      <c r="B213" s="71"/>
      <c r="C213" s="72"/>
      <c r="D213" s="71"/>
      <c r="E213" s="71"/>
      <c r="F213" s="71"/>
      <c r="G213" s="71"/>
      <c r="H213" s="71"/>
      <c r="I213" s="71"/>
      <c r="J213" s="71"/>
      <c r="K213" s="71"/>
      <c r="L213" s="71"/>
      <c r="M213" s="72"/>
      <c r="N213" s="71"/>
      <c r="O213" s="71"/>
      <c r="P213" s="71"/>
      <c r="Q213" s="71"/>
      <c r="R213" s="71"/>
      <c r="S213" s="71"/>
      <c r="T213" s="71"/>
      <c r="U213" s="71"/>
      <c r="V213" s="71"/>
      <c r="W213" s="71"/>
    </row>
    <row r="214" spans="1:23">
      <c r="A214" s="70"/>
      <c r="B214" s="71"/>
      <c r="C214" s="72"/>
      <c r="D214" s="71"/>
      <c r="E214" s="71"/>
      <c r="F214" s="71"/>
      <c r="G214" s="71"/>
      <c r="H214" s="71"/>
      <c r="I214" s="71"/>
      <c r="J214" s="71"/>
      <c r="K214" s="71"/>
      <c r="L214" s="71"/>
      <c r="M214" s="72"/>
      <c r="N214" s="71"/>
      <c r="O214" s="71"/>
      <c r="P214" s="71"/>
      <c r="Q214" s="71"/>
      <c r="R214" s="71"/>
      <c r="S214" s="71"/>
      <c r="T214" s="71"/>
      <c r="U214" s="71"/>
      <c r="V214" s="71"/>
      <c r="W214" s="71"/>
    </row>
    <row r="215" spans="1:23">
      <c r="A215" s="70"/>
      <c r="B215" s="71"/>
      <c r="C215" s="72"/>
      <c r="D215" s="71"/>
      <c r="E215" s="71"/>
      <c r="F215" s="71"/>
      <c r="G215" s="71"/>
      <c r="H215" s="71"/>
      <c r="I215" s="71"/>
      <c r="J215" s="71"/>
      <c r="K215" s="71"/>
      <c r="L215" s="71"/>
      <c r="M215" s="72"/>
      <c r="N215" s="71"/>
      <c r="O215" s="71"/>
      <c r="P215" s="71"/>
      <c r="Q215" s="71"/>
      <c r="R215" s="71"/>
      <c r="S215" s="71"/>
      <c r="T215" s="71"/>
      <c r="U215" s="71"/>
      <c r="V215" s="71"/>
      <c r="W215" s="71"/>
    </row>
    <row r="216" spans="1:23">
      <c r="A216" s="70"/>
      <c r="B216" s="71"/>
      <c r="C216" s="72"/>
      <c r="D216" s="71"/>
      <c r="E216" s="71"/>
      <c r="F216" s="71"/>
      <c r="G216" s="71"/>
      <c r="H216" s="71"/>
      <c r="I216" s="71"/>
      <c r="J216" s="71"/>
      <c r="K216" s="71"/>
      <c r="L216" s="71"/>
      <c r="M216" s="72"/>
      <c r="N216" s="71"/>
      <c r="O216" s="71"/>
      <c r="P216" s="71"/>
      <c r="Q216" s="71"/>
      <c r="R216" s="71"/>
      <c r="S216" s="71"/>
      <c r="T216" s="71"/>
      <c r="U216" s="71"/>
      <c r="V216" s="71"/>
      <c r="W216" s="71"/>
    </row>
    <row r="217" spans="1:23">
      <c r="A217" s="70"/>
      <c r="B217" s="71"/>
      <c r="C217" s="72"/>
      <c r="D217" s="71"/>
      <c r="E217" s="71"/>
      <c r="F217" s="71"/>
      <c r="G217" s="71"/>
      <c r="H217" s="71"/>
      <c r="I217" s="71"/>
      <c r="J217" s="71"/>
      <c r="K217" s="71"/>
      <c r="L217" s="71"/>
      <c r="M217" s="72"/>
      <c r="N217" s="71"/>
      <c r="O217" s="71"/>
      <c r="P217" s="71"/>
      <c r="Q217" s="71"/>
      <c r="R217" s="71"/>
      <c r="S217" s="71"/>
      <c r="T217" s="71"/>
      <c r="U217" s="71"/>
      <c r="V217" s="71"/>
      <c r="W217" s="71"/>
    </row>
    <row r="218" spans="1:23">
      <c r="A218" s="70"/>
      <c r="B218" s="71"/>
      <c r="C218" s="72"/>
      <c r="D218" s="71"/>
      <c r="E218" s="71"/>
      <c r="F218" s="71"/>
      <c r="G218" s="71"/>
      <c r="H218" s="71"/>
      <c r="I218" s="71"/>
      <c r="J218" s="71"/>
      <c r="K218" s="71"/>
      <c r="L218" s="71"/>
      <c r="M218" s="72"/>
      <c r="N218" s="71"/>
      <c r="O218" s="71"/>
      <c r="P218" s="71"/>
      <c r="Q218" s="71"/>
      <c r="R218" s="71"/>
      <c r="S218" s="71"/>
      <c r="T218" s="71"/>
      <c r="U218" s="71"/>
      <c r="V218" s="71"/>
      <c r="W218" s="71"/>
    </row>
    <row r="219" spans="1:23">
      <c r="A219" s="70"/>
      <c r="B219" s="71"/>
      <c r="C219" s="72"/>
      <c r="D219" s="71"/>
      <c r="E219" s="71"/>
      <c r="F219" s="71"/>
      <c r="G219" s="71"/>
      <c r="H219" s="71"/>
      <c r="I219" s="71"/>
      <c r="J219" s="71"/>
      <c r="K219" s="71"/>
      <c r="L219" s="71"/>
      <c r="M219" s="72"/>
      <c r="N219" s="71"/>
      <c r="O219" s="71"/>
      <c r="P219" s="71"/>
      <c r="Q219" s="71"/>
      <c r="R219" s="71"/>
      <c r="S219" s="71"/>
      <c r="T219" s="71"/>
      <c r="U219" s="71"/>
      <c r="V219" s="71"/>
      <c r="W219" s="71"/>
    </row>
    <row r="220" spans="1:23">
      <c r="A220" s="70"/>
      <c r="B220" s="71"/>
      <c r="C220" s="72"/>
      <c r="D220" s="71"/>
      <c r="E220" s="71"/>
      <c r="F220" s="71"/>
      <c r="G220" s="71"/>
      <c r="H220" s="71"/>
      <c r="I220" s="71"/>
      <c r="J220" s="71"/>
      <c r="K220" s="71"/>
      <c r="L220" s="71"/>
      <c r="M220" s="72"/>
      <c r="N220" s="71"/>
      <c r="O220" s="71"/>
      <c r="P220" s="71"/>
      <c r="Q220" s="71"/>
      <c r="R220" s="71"/>
      <c r="S220" s="71"/>
      <c r="T220" s="71"/>
      <c r="U220" s="71"/>
      <c r="V220" s="71"/>
      <c r="W220" s="71"/>
    </row>
    <row r="221" spans="1:23">
      <c r="A221" s="70"/>
      <c r="B221" s="71"/>
      <c r="C221" s="72"/>
      <c r="D221" s="71"/>
      <c r="E221" s="71"/>
      <c r="F221" s="71"/>
      <c r="G221" s="71"/>
      <c r="H221" s="71"/>
      <c r="I221" s="71"/>
      <c r="J221" s="71"/>
      <c r="K221" s="71"/>
      <c r="L221" s="71"/>
      <c r="M221" s="72"/>
      <c r="N221" s="71"/>
      <c r="O221" s="71"/>
      <c r="P221" s="71"/>
      <c r="Q221" s="71"/>
      <c r="R221" s="71"/>
      <c r="S221" s="71"/>
      <c r="T221" s="71"/>
      <c r="U221" s="71"/>
      <c r="V221" s="71"/>
      <c r="W221" s="71"/>
    </row>
    <row r="222" spans="1:23">
      <c r="A222" s="70"/>
      <c r="B222" s="71"/>
      <c r="C222" s="72"/>
      <c r="D222" s="71"/>
      <c r="E222" s="71"/>
      <c r="F222" s="71"/>
      <c r="G222" s="71"/>
      <c r="H222" s="71"/>
      <c r="I222" s="71"/>
      <c r="J222" s="71"/>
      <c r="K222" s="71"/>
      <c r="L222" s="71"/>
      <c r="M222" s="72"/>
      <c r="N222" s="71"/>
      <c r="O222" s="71"/>
      <c r="P222" s="71"/>
      <c r="Q222" s="71"/>
      <c r="R222" s="71"/>
      <c r="S222" s="71"/>
      <c r="T222" s="71"/>
      <c r="U222" s="71"/>
      <c r="V222" s="71"/>
      <c r="W222" s="71"/>
    </row>
    <row r="223" spans="1:23">
      <c r="A223" s="70"/>
      <c r="B223" s="71"/>
      <c r="C223" s="72"/>
      <c r="D223" s="71"/>
      <c r="E223" s="71"/>
      <c r="F223" s="71"/>
      <c r="G223" s="71"/>
      <c r="H223" s="71"/>
      <c r="I223" s="71"/>
      <c r="J223" s="71"/>
      <c r="K223" s="71"/>
      <c r="L223" s="71"/>
      <c r="M223" s="72"/>
      <c r="N223" s="71"/>
      <c r="O223" s="71"/>
      <c r="P223" s="71"/>
      <c r="Q223" s="71"/>
      <c r="R223" s="71"/>
      <c r="S223" s="71"/>
      <c r="T223" s="71"/>
      <c r="U223" s="71"/>
      <c r="V223" s="71"/>
      <c r="W223" s="71"/>
    </row>
    <row r="224" spans="1:23">
      <c r="A224" s="70"/>
      <c r="B224" s="71"/>
      <c r="C224" s="72"/>
      <c r="D224" s="71"/>
      <c r="E224" s="71"/>
      <c r="F224" s="71"/>
      <c r="G224" s="71"/>
      <c r="H224" s="71"/>
      <c r="I224" s="71"/>
      <c r="J224" s="71"/>
      <c r="K224" s="71"/>
      <c r="L224" s="71"/>
      <c r="M224" s="72"/>
      <c r="N224" s="71"/>
      <c r="O224" s="71"/>
      <c r="P224" s="71"/>
      <c r="Q224" s="71"/>
      <c r="R224" s="71"/>
      <c r="S224" s="71"/>
      <c r="T224" s="71"/>
      <c r="U224" s="71"/>
      <c r="V224" s="71"/>
      <c r="W224" s="71"/>
    </row>
    <row r="225" spans="1:23">
      <c r="A225" s="70"/>
      <c r="B225" s="71"/>
      <c r="C225" s="72"/>
      <c r="D225" s="71"/>
      <c r="E225" s="71"/>
      <c r="F225" s="71"/>
      <c r="G225" s="71"/>
      <c r="H225" s="71"/>
      <c r="I225" s="71"/>
      <c r="J225" s="71"/>
      <c r="K225" s="71"/>
      <c r="L225" s="71"/>
      <c r="M225" s="72"/>
      <c r="N225" s="71"/>
      <c r="O225" s="71"/>
      <c r="P225" s="71"/>
      <c r="Q225" s="71"/>
      <c r="R225" s="71"/>
      <c r="S225" s="71"/>
      <c r="T225" s="71"/>
      <c r="U225" s="71"/>
      <c r="V225" s="71"/>
      <c r="W225" s="71"/>
    </row>
    <row r="226" spans="1:23">
      <c r="A226" s="70"/>
      <c r="B226" s="71"/>
      <c r="C226" s="72"/>
      <c r="D226" s="71"/>
      <c r="E226" s="71"/>
      <c r="F226" s="71"/>
      <c r="G226" s="71"/>
      <c r="H226" s="71"/>
      <c r="I226" s="71"/>
      <c r="J226" s="71"/>
      <c r="K226" s="71"/>
      <c r="L226" s="71"/>
      <c r="M226" s="72"/>
      <c r="N226" s="71"/>
      <c r="O226" s="71"/>
      <c r="P226" s="71"/>
      <c r="Q226" s="71"/>
      <c r="R226" s="71"/>
      <c r="S226" s="71"/>
      <c r="T226" s="71"/>
      <c r="U226" s="71"/>
      <c r="V226" s="71"/>
      <c r="W226" s="71"/>
    </row>
    <row r="227" spans="1:23">
      <c r="A227" s="70"/>
      <c r="B227" s="71"/>
      <c r="C227" s="72"/>
      <c r="D227" s="71"/>
      <c r="E227" s="71"/>
      <c r="F227" s="71"/>
      <c r="G227" s="71"/>
      <c r="H227" s="71"/>
      <c r="I227" s="71"/>
      <c r="J227" s="71"/>
      <c r="K227" s="71"/>
      <c r="L227" s="71"/>
      <c r="M227" s="72"/>
      <c r="N227" s="71"/>
      <c r="O227" s="71"/>
      <c r="P227" s="71"/>
      <c r="Q227" s="71"/>
      <c r="R227" s="71"/>
      <c r="S227" s="71"/>
      <c r="T227" s="71"/>
      <c r="U227" s="71"/>
      <c r="V227" s="71"/>
      <c r="W227" s="71"/>
    </row>
    <row r="228" spans="1:23">
      <c r="A228" s="70"/>
      <c r="B228" s="71"/>
      <c r="C228" s="72"/>
      <c r="D228" s="71"/>
      <c r="E228" s="71"/>
      <c r="F228" s="71"/>
      <c r="G228" s="71"/>
      <c r="H228" s="71"/>
      <c r="I228" s="71"/>
      <c r="J228" s="71"/>
      <c r="K228" s="71"/>
      <c r="L228" s="71"/>
      <c r="M228" s="72"/>
      <c r="N228" s="71"/>
      <c r="O228" s="71"/>
      <c r="P228" s="71"/>
      <c r="Q228" s="71"/>
      <c r="R228" s="71"/>
      <c r="S228" s="71"/>
      <c r="T228" s="71"/>
      <c r="U228" s="71"/>
      <c r="V228" s="71"/>
      <c r="W228" s="71"/>
    </row>
    <row r="229" spans="1:23">
      <c r="A229" s="70"/>
      <c r="B229" s="71"/>
      <c r="C229" s="72"/>
      <c r="D229" s="71"/>
      <c r="E229" s="71"/>
      <c r="F229" s="71"/>
      <c r="G229" s="71"/>
      <c r="H229" s="71"/>
      <c r="I229" s="71"/>
      <c r="J229" s="71"/>
      <c r="K229" s="71"/>
      <c r="L229" s="71"/>
      <c r="M229" s="72"/>
      <c r="N229" s="71"/>
      <c r="O229" s="71"/>
      <c r="P229" s="71"/>
      <c r="Q229" s="71"/>
      <c r="R229" s="71"/>
      <c r="S229" s="71"/>
      <c r="T229" s="71"/>
      <c r="U229" s="71"/>
      <c r="V229" s="71"/>
      <c r="W229" s="71"/>
    </row>
    <row r="230" spans="1:23">
      <c r="A230" s="70"/>
      <c r="B230" s="71"/>
      <c r="C230" s="72"/>
      <c r="D230" s="71"/>
      <c r="E230" s="71"/>
      <c r="F230" s="71"/>
      <c r="G230" s="71"/>
      <c r="H230" s="71"/>
      <c r="I230" s="71"/>
      <c r="J230" s="71"/>
      <c r="K230" s="71"/>
      <c r="L230" s="71"/>
      <c r="M230" s="72"/>
      <c r="N230" s="71"/>
      <c r="O230" s="71"/>
      <c r="P230" s="71"/>
      <c r="Q230" s="71"/>
      <c r="R230" s="71"/>
      <c r="S230" s="71"/>
      <c r="T230" s="71"/>
      <c r="U230" s="71"/>
      <c r="V230" s="71"/>
      <c r="W230" s="71"/>
    </row>
    <row r="231" spans="1:23">
      <c r="A231" s="70"/>
      <c r="B231" s="71"/>
      <c r="C231" s="72"/>
      <c r="D231" s="71"/>
      <c r="E231" s="71"/>
      <c r="F231" s="71"/>
      <c r="G231" s="71"/>
      <c r="H231" s="71"/>
      <c r="I231" s="71"/>
      <c r="J231" s="71"/>
      <c r="K231" s="71"/>
      <c r="L231" s="71"/>
      <c r="M231" s="72"/>
      <c r="N231" s="71"/>
      <c r="O231" s="71"/>
      <c r="P231" s="71"/>
      <c r="Q231" s="71"/>
      <c r="R231" s="71"/>
      <c r="S231" s="71"/>
      <c r="T231" s="71"/>
      <c r="U231" s="71"/>
      <c r="V231" s="71"/>
      <c r="W231" s="71"/>
    </row>
    <row r="232" spans="1:23">
      <c r="A232" s="70"/>
      <c r="B232" s="71"/>
      <c r="C232" s="72"/>
      <c r="D232" s="71"/>
      <c r="E232" s="71"/>
      <c r="F232" s="71"/>
      <c r="G232" s="71"/>
      <c r="H232" s="71"/>
      <c r="I232" s="71"/>
      <c r="J232" s="71"/>
      <c r="K232" s="71"/>
      <c r="L232" s="71"/>
      <c r="M232" s="72"/>
      <c r="N232" s="71"/>
      <c r="O232" s="71"/>
      <c r="P232" s="71"/>
      <c r="Q232" s="71"/>
      <c r="R232" s="71"/>
      <c r="S232" s="71"/>
      <c r="T232" s="71"/>
      <c r="U232" s="71"/>
      <c r="V232" s="71"/>
      <c r="W232" s="71"/>
    </row>
    <row r="233" spans="1:23">
      <c r="A233" s="70"/>
      <c r="B233" s="71"/>
      <c r="C233" s="72"/>
      <c r="D233" s="71"/>
      <c r="E233" s="71"/>
      <c r="F233" s="71"/>
      <c r="G233" s="71"/>
      <c r="H233" s="71"/>
      <c r="I233" s="71"/>
      <c r="J233" s="71"/>
      <c r="K233" s="71"/>
      <c r="L233" s="71"/>
      <c r="M233" s="72"/>
      <c r="N233" s="71"/>
      <c r="O233" s="71"/>
      <c r="P233" s="71"/>
      <c r="Q233" s="71"/>
      <c r="R233" s="71"/>
      <c r="S233" s="71"/>
      <c r="T233" s="71"/>
      <c r="U233" s="71"/>
      <c r="V233" s="71"/>
      <c r="W233" s="71"/>
    </row>
    <row r="234" spans="1:23">
      <c r="A234" s="70"/>
      <c r="B234" s="71"/>
      <c r="C234" s="72"/>
      <c r="D234" s="71"/>
      <c r="E234" s="71"/>
      <c r="F234" s="71"/>
      <c r="G234" s="71"/>
      <c r="H234" s="71"/>
      <c r="I234" s="71"/>
      <c r="J234" s="71"/>
      <c r="K234" s="71"/>
      <c r="L234" s="71"/>
      <c r="M234" s="72"/>
      <c r="N234" s="71"/>
      <c r="O234" s="71"/>
      <c r="P234" s="71"/>
      <c r="Q234" s="71"/>
      <c r="R234" s="71"/>
      <c r="S234" s="71"/>
      <c r="T234" s="71"/>
      <c r="U234" s="71"/>
      <c r="V234" s="71"/>
      <c r="W234" s="71"/>
    </row>
    <row r="235" spans="1:23">
      <c r="A235" s="70"/>
      <c r="B235" s="71"/>
      <c r="C235" s="72"/>
      <c r="D235" s="71"/>
      <c r="E235" s="71"/>
      <c r="F235" s="71"/>
      <c r="G235" s="71"/>
      <c r="H235" s="71"/>
      <c r="I235" s="71"/>
      <c r="J235" s="71"/>
      <c r="K235" s="71"/>
      <c r="L235" s="71"/>
      <c r="M235" s="72"/>
      <c r="N235" s="71"/>
      <c r="O235" s="71"/>
      <c r="P235" s="71"/>
      <c r="Q235" s="71"/>
      <c r="R235" s="71"/>
      <c r="S235" s="71"/>
      <c r="T235" s="71"/>
      <c r="U235" s="71"/>
      <c r="V235" s="71"/>
      <c r="W235" s="71"/>
    </row>
    <row r="236" spans="1:23">
      <c r="A236" s="70"/>
      <c r="B236" s="71"/>
      <c r="C236" s="72"/>
      <c r="D236" s="71"/>
      <c r="E236" s="71"/>
      <c r="F236" s="71"/>
      <c r="G236" s="71"/>
      <c r="H236" s="71"/>
      <c r="I236" s="71"/>
      <c r="J236" s="71"/>
      <c r="K236" s="71"/>
      <c r="L236" s="71"/>
      <c r="M236" s="72"/>
      <c r="N236" s="71"/>
      <c r="O236" s="71"/>
      <c r="P236" s="71"/>
      <c r="Q236" s="71"/>
      <c r="R236" s="71"/>
      <c r="S236" s="71"/>
      <c r="T236" s="71"/>
      <c r="U236" s="71"/>
      <c r="V236" s="71"/>
      <c r="W236" s="71"/>
    </row>
    <row r="237" spans="1:23">
      <c r="A237" s="70"/>
      <c r="B237" s="71"/>
      <c r="C237" s="72"/>
      <c r="D237" s="71"/>
      <c r="E237" s="71"/>
      <c r="F237" s="71"/>
      <c r="G237" s="71"/>
      <c r="H237" s="71"/>
      <c r="I237" s="71"/>
      <c r="J237" s="71"/>
      <c r="K237" s="71"/>
      <c r="L237" s="71"/>
      <c r="M237" s="72"/>
      <c r="N237" s="71"/>
      <c r="O237" s="71"/>
      <c r="P237" s="71"/>
      <c r="Q237" s="71"/>
      <c r="R237" s="71"/>
      <c r="S237" s="71"/>
      <c r="T237" s="71"/>
      <c r="U237" s="71"/>
      <c r="V237" s="71"/>
      <c r="W237" s="71"/>
    </row>
    <row r="238" spans="1:23">
      <c r="A238" s="70"/>
      <c r="B238" s="71"/>
      <c r="C238" s="72"/>
      <c r="D238" s="71"/>
      <c r="E238" s="71"/>
      <c r="F238" s="71"/>
      <c r="G238" s="71"/>
      <c r="H238" s="71"/>
      <c r="I238" s="71"/>
      <c r="J238" s="71"/>
      <c r="K238" s="71"/>
      <c r="L238" s="71"/>
      <c r="M238" s="72"/>
      <c r="N238" s="71"/>
      <c r="O238" s="71"/>
      <c r="P238" s="71"/>
      <c r="Q238" s="71"/>
      <c r="R238" s="71"/>
      <c r="S238" s="71"/>
      <c r="T238" s="71"/>
      <c r="U238" s="71"/>
      <c r="V238" s="71"/>
      <c r="W238" s="71"/>
    </row>
    <row r="239" spans="1:23">
      <c r="A239" s="70"/>
      <c r="B239" s="71"/>
      <c r="C239" s="72"/>
      <c r="D239" s="71"/>
      <c r="E239" s="71"/>
      <c r="F239" s="71"/>
      <c r="G239" s="71"/>
      <c r="H239" s="71"/>
      <c r="I239" s="71"/>
      <c r="J239" s="71"/>
      <c r="K239" s="71"/>
      <c r="L239" s="71"/>
      <c r="M239" s="72"/>
      <c r="N239" s="71"/>
      <c r="O239" s="71"/>
      <c r="P239" s="71"/>
      <c r="Q239" s="71"/>
      <c r="R239" s="71"/>
      <c r="S239" s="71"/>
      <c r="T239" s="71"/>
      <c r="U239" s="71"/>
      <c r="V239" s="71"/>
      <c r="W239" s="71"/>
    </row>
    <row r="240" spans="1:23">
      <c r="A240" s="70"/>
      <c r="B240" s="71"/>
      <c r="C240" s="72"/>
      <c r="D240" s="71"/>
      <c r="E240" s="71"/>
      <c r="F240" s="71"/>
      <c r="G240" s="71"/>
      <c r="H240" s="71"/>
      <c r="I240" s="71"/>
      <c r="J240" s="71"/>
      <c r="K240" s="71"/>
      <c r="L240" s="71"/>
      <c r="M240" s="72"/>
      <c r="N240" s="71"/>
      <c r="O240" s="71"/>
      <c r="P240" s="71"/>
      <c r="Q240" s="71"/>
      <c r="R240" s="71"/>
      <c r="S240" s="71"/>
      <c r="T240" s="71"/>
      <c r="U240" s="71"/>
      <c r="V240" s="71"/>
      <c r="W240" s="71"/>
    </row>
    <row r="241" spans="1:23">
      <c r="A241" s="70"/>
      <c r="B241" s="71"/>
      <c r="C241" s="72"/>
      <c r="D241" s="71"/>
      <c r="E241" s="71"/>
      <c r="F241" s="71"/>
      <c r="G241" s="71"/>
      <c r="H241" s="71"/>
      <c r="I241" s="71"/>
      <c r="J241" s="71"/>
      <c r="K241" s="71"/>
      <c r="L241" s="71"/>
      <c r="M241" s="72"/>
      <c r="N241" s="71"/>
      <c r="O241" s="71"/>
      <c r="P241" s="71"/>
      <c r="Q241" s="71"/>
      <c r="R241" s="71"/>
      <c r="S241" s="71"/>
      <c r="T241" s="71"/>
      <c r="U241" s="71"/>
      <c r="V241" s="71"/>
      <c r="W241" s="71"/>
    </row>
    <row r="242" spans="1:23">
      <c r="A242" s="70"/>
      <c r="B242" s="71"/>
      <c r="C242" s="72"/>
      <c r="D242" s="71"/>
      <c r="E242" s="71"/>
      <c r="F242" s="71"/>
      <c r="G242" s="71"/>
      <c r="H242" s="71"/>
      <c r="I242" s="71"/>
      <c r="J242" s="71"/>
      <c r="K242" s="71"/>
      <c r="L242" s="71"/>
      <c r="M242" s="72"/>
      <c r="N242" s="71"/>
      <c r="O242" s="71"/>
      <c r="P242" s="71"/>
      <c r="Q242" s="71"/>
      <c r="R242" s="71"/>
      <c r="S242" s="71"/>
      <c r="T242" s="71"/>
      <c r="U242" s="71"/>
      <c r="V242" s="71"/>
      <c r="W242" s="71"/>
    </row>
    <row r="243" spans="1:23">
      <c r="A243" s="70"/>
      <c r="B243" s="71"/>
      <c r="C243" s="72"/>
      <c r="D243" s="71"/>
      <c r="E243" s="71"/>
      <c r="F243" s="71"/>
      <c r="G243" s="71"/>
      <c r="H243" s="71"/>
      <c r="I243" s="71"/>
      <c r="J243" s="71"/>
      <c r="K243" s="71"/>
      <c r="L243" s="71"/>
      <c r="M243" s="72"/>
      <c r="N243" s="71"/>
      <c r="O243" s="71"/>
      <c r="P243" s="71"/>
      <c r="Q243" s="71"/>
      <c r="R243" s="71"/>
      <c r="S243" s="71"/>
      <c r="T243" s="71"/>
      <c r="U243" s="71"/>
      <c r="V243" s="71"/>
      <c r="W243" s="71"/>
    </row>
    <row r="244" spans="1:23">
      <c r="A244" s="70"/>
      <c r="B244" s="71"/>
      <c r="C244" s="72"/>
      <c r="D244" s="71"/>
      <c r="E244" s="71"/>
      <c r="F244" s="71"/>
      <c r="G244" s="71"/>
      <c r="H244" s="71"/>
      <c r="I244" s="71"/>
      <c r="J244" s="71"/>
      <c r="K244" s="71"/>
      <c r="L244" s="71"/>
      <c r="M244" s="72"/>
      <c r="N244" s="71"/>
      <c r="O244" s="71"/>
      <c r="P244" s="71"/>
      <c r="Q244" s="71"/>
      <c r="R244" s="71"/>
      <c r="S244" s="71"/>
      <c r="T244" s="71"/>
      <c r="U244" s="71"/>
      <c r="V244" s="71"/>
      <c r="W244" s="71"/>
    </row>
    <row r="245" spans="1:23">
      <c r="A245" s="70"/>
      <c r="B245" s="71"/>
      <c r="C245" s="72"/>
      <c r="D245" s="71"/>
      <c r="E245" s="71"/>
      <c r="F245" s="71"/>
      <c r="G245" s="71"/>
      <c r="H245" s="71"/>
      <c r="I245" s="71"/>
      <c r="J245" s="71"/>
      <c r="K245" s="71"/>
      <c r="L245" s="71"/>
      <c r="M245" s="72"/>
      <c r="N245" s="71"/>
      <c r="O245" s="71"/>
      <c r="P245" s="71"/>
      <c r="Q245" s="71"/>
      <c r="R245" s="71"/>
      <c r="S245" s="71"/>
      <c r="T245" s="71"/>
      <c r="U245" s="71"/>
      <c r="V245" s="71"/>
      <c r="W245" s="71"/>
    </row>
    <row r="246" spans="1:23">
      <c r="A246" s="70"/>
      <c r="B246" s="71"/>
      <c r="C246" s="72"/>
      <c r="D246" s="71"/>
      <c r="E246" s="71"/>
      <c r="F246" s="71"/>
      <c r="G246" s="71"/>
      <c r="H246" s="71"/>
      <c r="I246" s="71"/>
      <c r="J246" s="71"/>
      <c r="K246" s="71"/>
      <c r="L246" s="71"/>
      <c r="M246" s="72"/>
      <c r="N246" s="71"/>
      <c r="O246" s="71"/>
      <c r="P246" s="71"/>
      <c r="Q246" s="71"/>
      <c r="R246" s="71"/>
      <c r="S246" s="71"/>
      <c r="T246" s="71"/>
      <c r="U246" s="71"/>
      <c r="V246" s="71"/>
      <c r="W246" s="71"/>
    </row>
    <row r="247" spans="1:23">
      <c r="A247" s="70"/>
      <c r="B247" s="71"/>
      <c r="C247" s="72"/>
      <c r="D247" s="71"/>
      <c r="E247" s="71"/>
      <c r="F247" s="71"/>
      <c r="G247" s="71"/>
      <c r="H247" s="71"/>
      <c r="I247" s="71"/>
      <c r="J247" s="71"/>
      <c r="K247" s="71"/>
      <c r="L247" s="71"/>
      <c r="M247" s="72"/>
      <c r="N247" s="71"/>
      <c r="O247" s="71"/>
      <c r="P247" s="71"/>
      <c r="Q247" s="71"/>
      <c r="R247" s="71"/>
      <c r="S247" s="71"/>
      <c r="T247" s="71"/>
      <c r="U247" s="71"/>
      <c r="V247" s="71"/>
      <c r="W247" s="71"/>
    </row>
    <row r="248" spans="1:23">
      <c r="A248" s="70"/>
      <c r="B248" s="71"/>
      <c r="C248" s="72"/>
      <c r="D248" s="71"/>
      <c r="E248" s="71"/>
      <c r="F248" s="71"/>
      <c r="G248" s="71"/>
      <c r="H248" s="71"/>
      <c r="I248" s="71"/>
      <c r="J248" s="71"/>
      <c r="K248" s="71"/>
      <c r="L248" s="71"/>
      <c r="M248" s="72"/>
      <c r="N248" s="71"/>
      <c r="O248" s="71"/>
      <c r="P248" s="71"/>
      <c r="Q248" s="71"/>
      <c r="R248" s="71"/>
      <c r="S248" s="71"/>
      <c r="T248" s="71"/>
      <c r="U248" s="71"/>
      <c r="V248" s="71"/>
      <c r="W248" s="71"/>
    </row>
    <row r="249" spans="1:23">
      <c r="A249" s="70"/>
      <c r="B249" s="71"/>
      <c r="C249" s="72"/>
      <c r="D249" s="71"/>
      <c r="E249" s="71"/>
      <c r="F249" s="71"/>
      <c r="G249" s="71"/>
      <c r="H249" s="71"/>
      <c r="I249" s="71"/>
      <c r="J249" s="71"/>
      <c r="K249" s="71"/>
      <c r="L249" s="71"/>
      <c r="M249" s="72"/>
      <c r="N249" s="71"/>
      <c r="O249" s="71"/>
      <c r="P249" s="71"/>
      <c r="Q249" s="71"/>
      <c r="R249" s="71"/>
      <c r="S249" s="71"/>
      <c r="T249" s="71"/>
      <c r="U249" s="71"/>
      <c r="V249" s="71"/>
      <c r="W249" s="71"/>
    </row>
    <row r="250" spans="1:23">
      <c r="A250" s="70"/>
      <c r="B250" s="71"/>
      <c r="C250" s="72"/>
      <c r="D250" s="71"/>
      <c r="E250" s="71"/>
      <c r="F250" s="71"/>
      <c r="G250" s="71"/>
      <c r="H250" s="71"/>
      <c r="I250" s="71"/>
      <c r="J250" s="71"/>
      <c r="K250" s="71"/>
      <c r="L250" s="71"/>
      <c r="M250" s="72"/>
      <c r="N250" s="71"/>
      <c r="O250" s="71"/>
      <c r="P250" s="71"/>
      <c r="Q250" s="71"/>
      <c r="R250" s="71"/>
      <c r="S250" s="71"/>
      <c r="T250" s="71"/>
      <c r="U250" s="71"/>
      <c r="V250" s="71"/>
      <c r="W250" s="71"/>
    </row>
    <row r="251" spans="1:23">
      <c r="A251" s="70"/>
      <c r="B251" s="71"/>
      <c r="C251" s="72"/>
      <c r="D251" s="71"/>
      <c r="E251" s="71"/>
      <c r="F251" s="71"/>
      <c r="G251" s="71"/>
      <c r="H251" s="71"/>
      <c r="I251" s="71"/>
      <c r="J251" s="71"/>
      <c r="K251" s="71"/>
      <c r="L251" s="71"/>
      <c r="M251" s="72"/>
      <c r="N251" s="71"/>
      <c r="O251" s="71"/>
      <c r="P251" s="71"/>
      <c r="Q251" s="71"/>
      <c r="R251" s="71"/>
      <c r="S251" s="71"/>
      <c r="T251" s="71"/>
      <c r="U251" s="71"/>
      <c r="V251" s="71"/>
      <c r="W251" s="71"/>
    </row>
    <row r="252" spans="1:23">
      <c r="A252" s="70"/>
      <c r="B252" s="71"/>
      <c r="C252" s="72"/>
      <c r="D252" s="71"/>
      <c r="E252" s="71"/>
      <c r="F252" s="71"/>
      <c r="G252" s="71"/>
      <c r="H252" s="71"/>
      <c r="I252" s="71"/>
      <c r="J252" s="71"/>
      <c r="K252" s="71"/>
      <c r="L252" s="71"/>
      <c r="M252" s="72"/>
      <c r="N252" s="71"/>
      <c r="O252" s="71"/>
      <c r="P252" s="71"/>
      <c r="Q252" s="71"/>
      <c r="R252" s="71"/>
      <c r="S252" s="71"/>
      <c r="T252" s="71"/>
      <c r="U252" s="71"/>
      <c r="V252" s="71"/>
      <c r="W252" s="71"/>
    </row>
    <row r="253" spans="1:23">
      <c r="A253" s="70"/>
      <c r="B253" s="71"/>
      <c r="C253" s="72"/>
      <c r="D253" s="71"/>
      <c r="E253" s="71"/>
      <c r="F253" s="71"/>
      <c r="G253" s="71"/>
      <c r="H253" s="71"/>
      <c r="I253" s="71"/>
      <c r="J253" s="71"/>
      <c r="K253" s="71"/>
      <c r="L253" s="71"/>
      <c r="M253" s="72"/>
      <c r="N253" s="71"/>
      <c r="O253" s="71"/>
      <c r="P253" s="71"/>
      <c r="Q253" s="71"/>
      <c r="R253" s="71"/>
      <c r="S253" s="71"/>
      <c r="T253" s="71"/>
      <c r="U253" s="71"/>
      <c r="V253" s="71"/>
      <c r="W253" s="71"/>
    </row>
    <row r="254" spans="1:23">
      <c r="A254" s="70"/>
      <c r="B254" s="71"/>
      <c r="C254" s="72"/>
      <c r="D254" s="71"/>
      <c r="E254" s="71"/>
      <c r="F254" s="71"/>
      <c r="G254" s="71"/>
      <c r="H254" s="71"/>
      <c r="I254" s="71"/>
      <c r="J254" s="71"/>
      <c r="K254" s="71"/>
      <c r="L254" s="71"/>
      <c r="M254" s="72"/>
      <c r="N254" s="71"/>
      <c r="O254" s="71"/>
      <c r="P254" s="71"/>
      <c r="Q254" s="71"/>
      <c r="R254" s="71"/>
      <c r="S254" s="71"/>
      <c r="T254" s="71"/>
      <c r="U254" s="71"/>
      <c r="V254" s="71"/>
      <c r="W254" s="71"/>
    </row>
    <row r="255" spans="1:23">
      <c r="A255" s="70"/>
      <c r="B255" s="71"/>
      <c r="C255" s="72"/>
      <c r="D255" s="71"/>
      <c r="E255" s="71"/>
      <c r="F255" s="71"/>
      <c r="G255" s="71"/>
      <c r="H255" s="71"/>
      <c r="I255" s="71"/>
      <c r="J255" s="71"/>
      <c r="K255" s="71"/>
      <c r="L255" s="71"/>
      <c r="M255" s="72"/>
      <c r="N255" s="71"/>
      <c r="O255" s="71"/>
      <c r="P255" s="71"/>
      <c r="Q255" s="71"/>
      <c r="R255" s="71"/>
      <c r="S255" s="71"/>
      <c r="T255" s="71"/>
      <c r="U255" s="71"/>
      <c r="V255" s="71"/>
      <c r="W255" s="71"/>
    </row>
    <row r="256" spans="1:23">
      <c r="A256" s="70"/>
      <c r="B256" s="71"/>
      <c r="C256" s="72"/>
      <c r="D256" s="71"/>
      <c r="E256" s="71"/>
      <c r="F256" s="71"/>
      <c r="G256" s="71"/>
      <c r="H256" s="71"/>
      <c r="I256" s="71"/>
      <c r="J256" s="71"/>
      <c r="K256" s="71"/>
      <c r="L256" s="71"/>
      <c r="M256" s="72"/>
      <c r="N256" s="71"/>
      <c r="O256" s="71"/>
      <c r="P256" s="71"/>
      <c r="Q256" s="71"/>
      <c r="R256" s="71"/>
      <c r="S256" s="71"/>
      <c r="T256" s="71"/>
      <c r="U256" s="71"/>
      <c r="V256" s="71"/>
      <c r="W256" s="71"/>
    </row>
    <row r="257" spans="1:23">
      <c r="A257" s="70"/>
      <c r="B257" s="71"/>
      <c r="C257" s="72"/>
      <c r="D257" s="71"/>
      <c r="E257" s="71"/>
      <c r="F257" s="71"/>
      <c r="G257" s="71"/>
      <c r="H257" s="71"/>
      <c r="I257" s="71"/>
      <c r="J257" s="71"/>
      <c r="K257" s="71"/>
      <c r="L257" s="71"/>
      <c r="M257" s="72"/>
      <c r="N257" s="71"/>
      <c r="O257" s="71"/>
      <c r="P257" s="71"/>
      <c r="Q257" s="71"/>
      <c r="R257" s="71"/>
      <c r="S257" s="71"/>
      <c r="T257" s="71"/>
      <c r="U257" s="71"/>
      <c r="V257" s="71"/>
      <c r="W257" s="71"/>
    </row>
    <row r="258" spans="1:23">
      <c r="A258" s="70"/>
      <c r="B258" s="71"/>
      <c r="C258" s="72"/>
      <c r="D258" s="71"/>
      <c r="E258" s="71"/>
      <c r="F258" s="71"/>
      <c r="G258" s="71"/>
      <c r="H258" s="71"/>
      <c r="I258" s="71"/>
      <c r="J258" s="71"/>
      <c r="K258" s="71"/>
      <c r="L258" s="71"/>
      <c r="M258" s="72"/>
      <c r="N258" s="71"/>
      <c r="O258" s="71"/>
      <c r="P258" s="71"/>
      <c r="Q258" s="71"/>
      <c r="R258" s="71"/>
      <c r="S258" s="71"/>
      <c r="T258" s="71"/>
      <c r="U258" s="71"/>
      <c r="V258" s="71"/>
      <c r="W258" s="71"/>
    </row>
    <row r="259" spans="1:23">
      <c r="A259" s="70"/>
      <c r="B259" s="71"/>
      <c r="C259" s="72"/>
      <c r="D259" s="71"/>
      <c r="E259" s="71"/>
      <c r="F259" s="71"/>
      <c r="G259" s="71"/>
      <c r="H259" s="71"/>
      <c r="I259" s="71"/>
      <c r="J259" s="71"/>
      <c r="K259" s="71"/>
      <c r="L259" s="71"/>
      <c r="M259" s="72"/>
      <c r="N259" s="71"/>
      <c r="O259" s="71"/>
      <c r="P259" s="71"/>
      <c r="Q259" s="71"/>
      <c r="R259" s="71"/>
      <c r="S259" s="71"/>
      <c r="T259" s="71"/>
      <c r="U259" s="71"/>
      <c r="V259" s="71"/>
      <c r="W259" s="71"/>
    </row>
    <row r="260" spans="1:23">
      <c r="A260" s="70"/>
      <c r="B260" s="71"/>
      <c r="C260" s="72"/>
      <c r="D260" s="71"/>
      <c r="E260" s="71"/>
      <c r="F260" s="71"/>
      <c r="G260" s="71"/>
      <c r="H260" s="71"/>
      <c r="I260" s="71"/>
      <c r="J260" s="71"/>
      <c r="K260" s="71"/>
      <c r="L260" s="71"/>
      <c r="M260" s="72"/>
      <c r="N260" s="71"/>
      <c r="O260" s="71"/>
      <c r="P260" s="71"/>
      <c r="Q260" s="71"/>
      <c r="R260" s="71"/>
      <c r="S260" s="71"/>
      <c r="T260" s="71"/>
      <c r="U260" s="71"/>
      <c r="V260" s="71"/>
      <c r="W260" s="71"/>
    </row>
    <row r="261" spans="1:23">
      <c r="A261" s="70"/>
      <c r="B261" s="71"/>
      <c r="C261" s="72"/>
      <c r="D261" s="71"/>
      <c r="E261" s="71"/>
      <c r="F261" s="71"/>
      <c r="G261" s="71"/>
      <c r="H261" s="71"/>
      <c r="I261" s="71"/>
      <c r="J261" s="71"/>
      <c r="K261" s="71"/>
      <c r="L261" s="71"/>
      <c r="M261" s="72"/>
      <c r="N261" s="71"/>
      <c r="O261" s="71"/>
      <c r="P261" s="71"/>
      <c r="Q261" s="71"/>
      <c r="R261" s="71"/>
      <c r="S261" s="71"/>
      <c r="T261" s="71"/>
      <c r="U261" s="71"/>
      <c r="V261" s="71"/>
      <c r="W261" s="71"/>
    </row>
    <row r="262" spans="1:23">
      <c r="A262" s="70"/>
      <c r="B262" s="71"/>
      <c r="C262" s="72"/>
      <c r="D262" s="71"/>
      <c r="E262" s="71"/>
      <c r="F262" s="71"/>
      <c r="G262" s="71"/>
      <c r="H262" s="71"/>
      <c r="I262" s="71"/>
      <c r="J262" s="71"/>
      <c r="K262" s="71"/>
      <c r="L262" s="71"/>
      <c r="M262" s="72"/>
      <c r="N262" s="71"/>
      <c r="O262" s="71"/>
      <c r="P262" s="71"/>
      <c r="Q262" s="71"/>
      <c r="R262" s="71"/>
      <c r="S262" s="71"/>
      <c r="T262" s="71"/>
      <c r="U262" s="71"/>
      <c r="V262" s="71"/>
      <c r="W262" s="71"/>
    </row>
    <row r="263" spans="1:23">
      <c r="A263" s="70"/>
      <c r="B263" s="71"/>
      <c r="C263" s="72"/>
      <c r="D263" s="71"/>
      <c r="E263" s="71"/>
      <c r="F263" s="71"/>
      <c r="G263" s="71"/>
      <c r="H263" s="71"/>
      <c r="I263" s="71"/>
      <c r="J263" s="71"/>
      <c r="K263" s="71"/>
      <c r="L263" s="71"/>
      <c r="M263" s="72"/>
      <c r="N263" s="71"/>
      <c r="O263" s="71"/>
      <c r="P263" s="71"/>
      <c r="Q263" s="71"/>
      <c r="R263" s="71"/>
      <c r="S263" s="71"/>
      <c r="T263" s="71"/>
      <c r="U263" s="71"/>
      <c r="V263" s="71"/>
      <c r="W263" s="71"/>
    </row>
    <row r="264" spans="1:23">
      <c r="A264" s="70"/>
      <c r="B264" s="71"/>
      <c r="C264" s="72"/>
      <c r="D264" s="71"/>
      <c r="E264" s="71"/>
      <c r="F264" s="71"/>
      <c r="G264" s="71"/>
      <c r="H264" s="71"/>
      <c r="I264" s="71"/>
      <c r="J264" s="71"/>
      <c r="K264" s="71"/>
      <c r="L264" s="71"/>
      <c r="M264" s="72"/>
      <c r="N264" s="71"/>
      <c r="O264" s="71"/>
      <c r="P264" s="71"/>
      <c r="Q264" s="71"/>
      <c r="R264" s="71"/>
      <c r="S264" s="71"/>
      <c r="T264" s="71"/>
      <c r="U264" s="71"/>
      <c r="V264" s="71"/>
      <c r="W264" s="71"/>
    </row>
    <row r="265" spans="1:23">
      <c r="A265" s="70"/>
      <c r="B265" s="71"/>
      <c r="C265" s="72"/>
      <c r="D265" s="71"/>
      <c r="E265" s="71"/>
      <c r="F265" s="71"/>
      <c r="G265" s="71"/>
      <c r="H265" s="71"/>
      <c r="I265" s="71"/>
      <c r="J265" s="71"/>
      <c r="K265" s="71"/>
      <c r="L265" s="71"/>
      <c r="M265" s="72"/>
      <c r="N265" s="71"/>
      <c r="O265" s="71"/>
      <c r="P265" s="71"/>
      <c r="Q265" s="71"/>
      <c r="R265" s="71"/>
      <c r="S265" s="71"/>
      <c r="T265" s="71"/>
      <c r="U265" s="71"/>
      <c r="V265" s="71"/>
      <c r="W265" s="71"/>
    </row>
    <row r="266" spans="1:23">
      <c r="A266" s="70"/>
      <c r="B266" s="71"/>
      <c r="C266" s="72"/>
      <c r="D266" s="71"/>
      <c r="E266" s="71"/>
      <c r="F266" s="71"/>
      <c r="G266" s="71"/>
      <c r="H266" s="71"/>
      <c r="I266" s="71"/>
      <c r="J266" s="71"/>
      <c r="K266" s="71"/>
      <c r="L266" s="71"/>
      <c r="M266" s="72"/>
      <c r="N266" s="71"/>
      <c r="O266" s="71"/>
      <c r="P266" s="71"/>
      <c r="Q266" s="71"/>
      <c r="R266" s="71"/>
      <c r="S266" s="71"/>
      <c r="T266" s="71"/>
      <c r="U266" s="71"/>
      <c r="V266" s="71"/>
      <c r="W266" s="71"/>
    </row>
    <row r="267" spans="1:23">
      <c r="A267" s="70"/>
      <c r="B267" s="71"/>
      <c r="C267" s="72"/>
      <c r="D267" s="71"/>
      <c r="E267" s="71"/>
      <c r="F267" s="71"/>
      <c r="G267" s="71"/>
      <c r="H267" s="71"/>
      <c r="I267" s="71"/>
      <c r="J267" s="71"/>
      <c r="K267" s="71"/>
      <c r="L267" s="71"/>
      <c r="M267" s="72"/>
      <c r="N267" s="71"/>
      <c r="O267" s="71"/>
      <c r="P267" s="71"/>
      <c r="Q267" s="71"/>
      <c r="R267" s="71"/>
      <c r="S267" s="71"/>
      <c r="T267" s="71"/>
      <c r="U267" s="71"/>
      <c r="V267" s="71"/>
      <c r="W267" s="71"/>
    </row>
    <row r="268" spans="1:23">
      <c r="A268" s="70"/>
      <c r="B268" s="71"/>
      <c r="C268" s="72"/>
      <c r="D268" s="71"/>
      <c r="E268" s="71"/>
      <c r="F268" s="71"/>
      <c r="G268" s="71"/>
      <c r="H268" s="71"/>
      <c r="I268" s="71"/>
      <c r="J268" s="71"/>
      <c r="K268" s="71"/>
      <c r="L268" s="71"/>
      <c r="M268" s="72"/>
      <c r="N268" s="71"/>
      <c r="O268" s="71"/>
      <c r="P268" s="71"/>
      <c r="Q268" s="71"/>
      <c r="R268" s="71"/>
      <c r="S268" s="71"/>
      <c r="T268" s="71"/>
      <c r="U268" s="71"/>
      <c r="V268" s="71"/>
      <c r="W268" s="71"/>
    </row>
    <row r="269" spans="1:23">
      <c r="A269" s="70"/>
      <c r="B269" s="71"/>
      <c r="C269" s="72"/>
      <c r="D269" s="71"/>
      <c r="E269" s="71"/>
      <c r="F269" s="71"/>
      <c r="G269" s="71"/>
      <c r="H269" s="71"/>
      <c r="I269" s="71"/>
      <c r="J269" s="71"/>
      <c r="K269" s="71"/>
      <c r="L269" s="71"/>
      <c r="M269" s="72"/>
      <c r="N269" s="71"/>
      <c r="O269" s="71"/>
      <c r="P269" s="71"/>
      <c r="Q269" s="71"/>
      <c r="R269" s="71"/>
      <c r="S269" s="71"/>
      <c r="T269" s="71"/>
      <c r="U269" s="71"/>
      <c r="V269" s="71"/>
      <c r="W269" s="71"/>
    </row>
    <row r="270" spans="1:23">
      <c r="A270" s="70"/>
      <c r="B270" s="71"/>
      <c r="C270" s="72"/>
      <c r="D270" s="71"/>
      <c r="E270" s="71"/>
      <c r="F270" s="71"/>
      <c r="G270" s="71"/>
      <c r="H270" s="71"/>
      <c r="I270" s="71"/>
      <c r="J270" s="71"/>
      <c r="K270" s="71"/>
      <c r="L270" s="71"/>
      <c r="M270" s="72"/>
      <c r="N270" s="71"/>
      <c r="O270" s="71"/>
      <c r="P270" s="71"/>
      <c r="Q270" s="71"/>
      <c r="R270" s="71"/>
      <c r="S270" s="71"/>
      <c r="T270" s="71"/>
      <c r="U270" s="71"/>
      <c r="V270" s="71"/>
      <c r="W270" s="71"/>
    </row>
    <row r="271" spans="1:23">
      <c r="A271" s="70"/>
      <c r="B271" s="71"/>
      <c r="C271" s="72"/>
      <c r="D271" s="71"/>
      <c r="E271" s="71"/>
      <c r="F271" s="71"/>
      <c r="G271" s="71"/>
      <c r="H271" s="71"/>
      <c r="I271" s="71"/>
      <c r="J271" s="71"/>
      <c r="K271" s="71"/>
      <c r="L271" s="71"/>
      <c r="M271" s="72"/>
      <c r="N271" s="71"/>
      <c r="O271" s="71"/>
      <c r="P271" s="71"/>
      <c r="Q271" s="71"/>
      <c r="R271" s="71"/>
      <c r="S271" s="71"/>
      <c r="T271" s="71"/>
      <c r="U271" s="71"/>
      <c r="V271" s="71"/>
      <c r="W271" s="71"/>
    </row>
    <row r="272" spans="1:23">
      <c r="A272" s="70"/>
      <c r="B272" s="71"/>
      <c r="C272" s="72"/>
      <c r="D272" s="71"/>
      <c r="E272" s="71"/>
      <c r="F272" s="71"/>
      <c r="G272" s="71"/>
      <c r="H272" s="71"/>
      <c r="I272" s="71"/>
      <c r="J272" s="71"/>
      <c r="K272" s="71"/>
      <c r="L272" s="71"/>
      <c r="M272" s="72"/>
      <c r="N272" s="71"/>
      <c r="O272" s="71"/>
      <c r="P272" s="71"/>
      <c r="Q272" s="71"/>
      <c r="R272" s="71"/>
      <c r="S272" s="71"/>
      <c r="T272" s="71"/>
      <c r="U272" s="71"/>
      <c r="V272" s="71"/>
      <c r="W272" s="71"/>
    </row>
    <row r="273" spans="1:23">
      <c r="A273" s="70"/>
      <c r="B273" s="71"/>
      <c r="C273" s="72"/>
      <c r="D273" s="71"/>
      <c r="E273" s="71"/>
      <c r="F273" s="71"/>
      <c r="G273" s="71"/>
      <c r="H273" s="71"/>
      <c r="I273" s="71"/>
      <c r="J273" s="71"/>
      <c r="K273" s="71"/>
      <c r="L273" s="71"/>
      <c r="M273" s="72"/>
      <c r="N273" s="71"/>
      <c r="O273" s="71"/>
      <c r="P273" s="71"/>
      <c r="Q273" s="71"/>
      <c r="R273" s="71"/>
      <c r="S273" s="71"/>
      <c r="T273" s="71"/>
      <c r="U273" s="71"/>
      <c r="V273" s="71"/>
      <c r="W273" s="71"/>
    </row>
    <row r="274" spans="1:23">
      <c r="A274" s="70"/>
      <c r="B274" s="71"/>
      <c r="C274" s="72"/>
      <c r="D274" s="71"/>
      <c r="E274" s="71"/>
      <c r="F274" s="71"/>
      <c r="G274" s="71"/>
      <c r="H274" s="71"/>
      <c r="I274" s="71"/>
      <c r="J274" s="71"/>
      <c r="K274" s="71"/>
      <c r="L274" s="71"/>
      <c r="M274" s="72"/>
      <c r="N274" s="71"/>
      <c r="O274" s="71"/>
      <c r="P274" s="71"/>
      <c r="Q274" s="71"/>
      <c r="R274" s="71"/>
      <c r="S274" s="71"/>
      <c r="T274" s="71"/>
      <c r="U274" s="71"/>
      <c r="V274" s="71"/>
      <c r="W274" s="71"/>
    </row>
    <row r="275" spans="1:23">
      <c r="A275" s="70"/>
      <c r="B275" s="71"/>
      <c r="C275" s="72"/>
      <c r="D275" s="71"/>
      <c r="E275" s="71"/>
      <c r="F275" s="71"/>
      <c r="G275" s="71"/>
      <c r="H275" s="71"/>
      <c r="I275" s="71"/>
      <c r="J275" s="71"/>
      <c r="K275" s="71"/>
      <c r="L275" s="71"/>
      <c r="M275" s="72"/>
      <c r="N275" s="71"/>
      <c r="O275" s="71"/>
      <c r="P275" s="71"/>
      <c r="Q275" s="71"/>
      <c r="R275" s="71"/>
      <c r="S275" s="71"/>
      <c r="T275" s="71"/>
      <c r="U275" s="71"/>
      <c r="V275" s="71"/>
      <c r="W275" s="71"/>
    </row>
    <row r="276" spans="1:23">
      <c r="A276" s="70"/>
      <c r="B276" s="71"/>
      <c r="C276" s="72"/>
      <c r="D276" s="71"/>
      <c r="E276" s="71"/>
      <c r="F276" s="71"/>
      <c r="G276" s="71"/>
      <c r="H276" s="71"/>
      <c r="I276" s="71"/>
      <c r="J276" s="71"/>
      <c r="K276" s="71"/>
      <c r="L276" s="71"/>
      <c r="M276" s="72"/>
      <c r="N276" s="71"/>
      <c r="O276" s="71"/>
      <c r="P276" s="71"/>
      <c r="Q276" s="71"/>
      <c r="R276" s="71"/>
      <c r="S276" s="71"/>
      <c r="T276" s="71"/>
      <c r="U276" s="71"/>
      <c r="V276" s="71"/>
      <c r="W276" s="71"/>
    </row>
    <row r="277" spans="1:23">
      <c r="A277" s="70"/>
      <c r="B277" s="71"/>
      <c r="C277" s="72"/>
      <c r="D277" s="71"/>
      <c r="E277" s="71"/>
      <c r="F277" s="71"/>
      <c r="G277" s="71"/>
      <c r="H277" s="71"/>
      <c r="I277" s="71"/>
      <c r="J277" s="71"/>
      <c r="K277" s="71"/>
      <c r="L277" s="71"/>
      <c r="M277" s="72"/>
      <c r="N277" s="71"/>
      <c r="O277" s="71"/>
      <c r="P277" s="71"/>
      <c r="Q277" s="71"/>
      <c r="R277" s="71"/>
      <c r="S277" s="71"/>
      <c r="T277" s="71"/>
      <c r="U277" s="71"/>
      <c r="V277" s="71"/>
      <c r="W277" s="71"/>
    </row>
    <row r="278" spans="1:23">
      <c r="A278" s="70"/>
      <c r="B278" s="71"/>
      <c r="C278" s="72"/>
      <c r="D278" s="71"/>
      <c r="E278" s="71"/>
      <c r="F278" s="71"/>
      <c r="G278" s="71"/>
      <c r="H278" s="71"/>
      <c r="I278" s="71"/>
      <c r="J278" s="71"/>
      <c r="K278" s="71"/>
      <c r="L278" s="71"/>
      <c r="M278" s="72"/>
      <c r="N278" s="71"/>
      <c r="O278" s="71"/>
      <c r="P278" s="71"/>
      <c r="Q278" s="71"/>
      <c r="R278" s="71"/>
      <c r="S278" s="71"/>
      <c r="T278" s="71"/>
      <c r="U278" s="71"/>
      <c r="V278" s="71"/>
      <c r="W278" s="71"/>
    </row>
    <row r="279" spans="1:23">
      <c r="A279" s="70"/>
      <c r="B279" s="71"/>
      <c r="C279" s="72"/>
      <c r="D279" s="71"/>
      <c r="E279" s="71"/>
      <c r="F279" s="71"/>
      <c r="G279" s="71"/>
      <c r="H279" s="71"/>
      <c r="I279" s="71"/>
      <c r="J279" s="71"/>
      <c r="K279" s="71"/>
      <c r="L279" s="71"/>
      <c r="M279" s="72"/>
      <c r="N279" s="71"/>
      <c r="O279" s="71"/>
      <c r="P279" s="71"/>
      <c r="Q279" s="71"/>
      <c r="R279" s="71"/>
      <c r="S279" s="71"/>
      <c r="T279" s="71"/>
      <c r="U279" s="71"/>
      <c r="V279" s="71"/>
      <c r="W279" s="71"/>
    </row>
    <row r="280" spans="1:23">
      <c r="A280" s="70"/>
      <c r="B280" s="71"/>
      <c r="C280" s="72"/>
      <c r="D280" s="71"/>
      <c r="E280" s="71"/>
      <c r="F280" s="71"/>
      <c r="G280" s="71"/>
      <c r="H280" s="71"/>
      <c r="I280" s="71"/>
      <c r="J280" s="71"/>
      <c r="K280" s="71"/>
      <c r="L280" s="71"/>
      <c r="M280" s="72"/>
      <c r="N280" s="71"/>
      <c r="O280" s="71"/>
      <c r="P280" s="71"/>
      <c r="Q280" s="71"/>
      <c r="R280" s="71"/>
      <c r="S280" s="71"/>
      <c r="T280" s="71"/>
      <c r="U280" s="71"/>
      <c r="V280" s="71"/>
      <c r="W280" s="71"/>
    </row>
    <row r="281" spans="1:23">
      <c r="A281" s="70"/>
      <c r="B281" s="71"/>
      <c r="C281" s="72"/>
      <c r="D281" s="71"/>
      <c r="E281" s="71"/>
      <c r="F281" s="71"/>
      <c r="G281" s="71"/>
      <c r="H281" s="71"/>
      <c r="I281" s="71"/>
      <c r="J281" s="71"/>
      <c r="K281" s="71"/>
      <c r="L281" s="71"/>
      <c r="M281" s="72"/>
      <c r="N281" s="71"/>
      <c r="O281" s="71"/>
      <c r="P281" s="71"/>
      <c r="Q281" s="71"/>
      <c r="R281" s="71"/>
      <c r="S281" s="71"/>
      <c r="T281" s="71"/>
      <c r="U281" s="71"/>
      <c r="V281" s="71"/>
      <c r="W281" s="71"/>
    </row>
    <row r="282" spans="1:23">
      <c r="A282" s="70"/>
      <c r="B282" s="71"/>
      <c r="C282" s="72"/>
      <c r="D282" s="71"/>
      <c r="E282" s="71"/>
      <c r="F282" s="71"/>
      <c r="G282" s="71"/>
      <c r="H282" s="71"/>
      <c r="I282" s="71"/>
      <c r="J282" s="71"/>
      <c r="K282" s="71"/>
      <c r="L282" s="71"/>
      <c r="M282" s="72"/>
      <c r="N282" s="71"/>
      <c r="O282" s="71"/>
      <c r="P282" s="71"/>
      <c r="Q282" s="71"/>
      <c r="R282" s="71"/>
      <c r="S282" s="71"/>
      <c r="T282" s="71"/>
      <c r="U282" s="71"/>
      <c r="V282" s="71"/>
      <c r="W282" s="71"/>
    </row>
    <row r="283" spans="1:23">
      <c r="A283" s="70"/>
      <c r="B283" s="71"/>
      <c r="C283" s="72"/>
      <c r="D283" s="71"/>
      <c r="E283" s="71"/>
      <c r="F283" s="71"/>
      <c r="G283" s="71"/>
      <c r="H283" s="71"/>
      <c r="I283" s="71"/>
      <c r="J283" s="71"/>
      <c r="K283" s="71"/>
      <c r="L283" s="71"/>
      <c r="M283" s="72"/>
      <c r="N283" s="71"/>
      <c r="O283" s="71"/>
      <c r="P283" s="71"/>
      <c r="Q283" s="71"/>
      <c r="R283" s="71"/>
      <c r="S283" s="71"/>
      <c r="T283" s="71"/>
      <c r="U283" s="71"/>
      <c r="V283" s="71"/>
      <c r="W283" s="71"/>
    </row>
    <row r="284" spans="1:23">
      <c r="A284" s="70"/>
      <c r="B284" s="71"/>
      <c r="C284" s="72"/>
      <c r="D284" s="71"/>
      <c r="E284" s="71"/>
      <c r="F284" s="71"/>
      <c r="G284" s="71"/>
      <c r="H284" s="71"/>
      <c r="I284" s="71"/>
      <c r="J284" s="71"/>
      <c r="K284" s="71"/>
      <c r="L284" s="71"/>
      <c r="M284" s="72"/>
      <c r="N284" s="71"/>
      <c r="O284" s="71"/>
      <c r="P284" s="71"/>
      <c r="Q284" s="71"/>
      <c r="R284" s="71"/>
      <c r="S284" s="71"/>
      <c r="T284" s="71"/>
      <c r="U284" s="71"/>
      <c r="V284" s="71"/>
      <c r="W284" s="71"/>
    </row>
    <row r="285" spans="1:23">
      <c r="A285" s="70"/>
      <c r="B285" s="71"/>
      <c r="C285" s="72"/>
      <c r="D285" s="71"/>
      <c r="E285" s="71"/>
      <c r="F285" s="71"/>
      <c r="G285" s="71"/>
      <c r="H285" s="71"/>
      <c r="I285" s="71"/>
      <c r="J285" s="71"/>
      <c r="K285" s="71"/>
      <c r="L285" s="71"/>
      <c r="M285" s="72"/>
      <c r="N285" s="71"/>
      <c r="O285" s="71"/>
      <c r="P285" s="71"/>
      <c r="Q285" s="71"/>
      <c r="R285" s="71"/>
      <c r="S285" s="71"/>
      <c r="T285" s="71"/>
      <c r="U285" s="71"/>
      <c r="V285" s="71"/>
      <c r="W285" s="71"/>
    </row>
    <row r="286" spans="1:23">
      <c r="A286" s="70"/>
      <c r="B286" s="71"/>
      <c r="C286" s="72"/>
      <c r="D286" s="71"/>
      <c r="E286" s="71"/>
      <c r="F286" s="71"/>
      <c r="G286" s="71"/>
      <c r="H286" s="71"/>
      <c r="I286" s="71"/>
      <c r="J286" s="71"/>
      <c r="K286" s="71"/>
      <c r="L286" s="71"/>
      <c r="M286" s="72"/>
      <c r="N286" s="71"/>
      <c r="O286" s="71"/>
      <c r="P286" s="71"/>
      <c r="Q286" s="71"/>
      <c r="R286" s="71"/>
      <c r="S286" s="71"/>
      <c r="T286" s="71"/>
      <c r="U286" s="71"/>
      <c r="V286" s="71"/>
      <c r="W286" s="71"/>
    </row>
    <row r="287" spans="1:23">
      <c r="A287" s="70"/>
      <c r="B287" s="71"/>
      <c r="C287" s="72"/>
      <c r="D287" s="71"/>
      <c r="E287" s="71"/>
      <c r="F287" s="71"/>
      <c r="G287" s="71"/>
      <c r="H287" s="71"/>
      <c r="I287" s="71"/>
      <c r="J287" s="71"/>
      <c r="K287" s="71"/>
      <c r="L287" s="71"/>
      <c r="M287" s="72"/>
      <c r="N287" s="71"/>
      <c r="O287" s="71"/>
      <c r="P287" s="71"/>
      <c r="Q287" s="71"/>
      <c r="R287" s="71"/>
      <c r="S287" s="71"/>
      <c r="T287" s="71"/>
      <c r="U287" s="71"/>
      <c r="V287" s="71"/>
      <c r="W287" s="71"/>
    </row>
    <row r="288" spans="1:23">
      <c r="A288" s="70"/>
      <c r="B288" s="71"/>
      <c r="C288" s="72"/>
      <c r="D288" s="71"/>
      <c r="E288" s="71"/>
      <c r="F288" s="71"/>
      <c r="G288" s="71"/>
      <c r="H288" s="71"/>
      <c r="I288" s="71"/>
      <c r="J288" s="71"/>
      <c r="K288" s="71"/>
      <c r="L288" s="71"/>
      <c r="M288" s="72"/>
      <c r="N288" s="71"/>
      <c r="O288" s="71"/>
      <c r="P288" s="71"/>
      <c r="Q288" s="71"/>
      <c r="R288" s="71"/>
      <c r="S288" s="71"/>
      <c r="T288" s="71"/>
      <c r="U288" s="71"/>
      <c r="V288" s="71"/>
      <c r="W288" s="71"/>
    </row>
    <row r="289" spans="1:23">
      <c r="A289" s="70"/>
      <c r="B289" s="71"/>
      <c r="C289" s="72"/>
      <c r="D289" s="71"/>
      <c r="E289" s="71"/>
      <c r="F289" s="71"/>
      <c r="G289" s="71"/>
      <c r="H289" s="71"/>
      <c r="I289" s="71"/>
      <c r="J289" s="71"/>
      <c r="K289" s="71"/>
      <c r="L289" s="71"/>
      <c r="M289" s="72"/>
      <c r="N289" s="71"/>
      <c r="O289" s="71"/>
      <c r="P289" s="71"/>
      <c r="Q289" s="71"/>
      <c r="R289" s="71"/>
      <c r="S289" s="71"/>
      <c r="T289" s="71"/>
      <c r="U289" s="71"/>
      <c r="V289" s="71"/>
      <c r="W289" s="71"/>
    </row>
    <row r="290" spans="1:23">
      <c r="A290" s="70"/>
      <c r="B290" s="71"/>
      <c r="C290" s="72"/>
      <c r="D290" s="71"/>
      <c r="E290" s="71"/>
      <c r="F290" s="71"/>
      <c r="G290" s="71"/>
      <c r="H290" s="71"/>
      <c r="I290" s="71"/>
      <c r="J290" s="71"/>
      <c r="K290" s="71"/>
      <c r="L290" s="71"/>
      <c r="M290" s="72"/>
      <c r="N290" s="71"/>
      <c r="O290" s="71"/>
      <c r="P290" s="71"/>
      <c r="Q290" s="71"/>
      <c r="R290" s="71"/>
      <c r="S290" s="71"/>
      <c r="T290" s="71"/>
      <c r="U290" s="71"/>
      <c r="V290" s="71"/>
      <c r="W290" s="71"/>
    </row>
    <row r="291" spans="1:23">
      <c r="A291" s="70"/>
      <c r="B291" s="71"/>
      <c r="C291" s="72"/>
      <c r="D291" s="71"/>
      <c r="E291" s="71"/>
      <c r="F291" s="71"/>
      <c r="G291" s="71"/>
      <c r="H291" s="71"/>
      <c r="I291" s="71"/>
      <c r="J291" s="71"/>
      <c r="K291" s="71"/>
      <c r="L291" s="71"/>
      <c r="M291" s="72"/>
      <c r="N291" s="71"/>
      <c r="O291" s="71"/>
      <c r="P291" s="71"/>
      <c r="Q291" s="71"/>
      <c r="R291" s="71"/>
      <c r="S291" s="71"/>
      <c r="T291" s="71"/>
      <c r="U291" s="71"/>
      <c r="V291" s="71"/>
      <c r="W291" s="71"/>
    </row>
    <row r="292" spans="1:23">
      <c r="A292" s="70"/>
      <c r="B292" s="71"/>
      <c r="C292" s="72"/>
      <c r="D292" s="71"/>
      <c r="E292" s="71"/>
      <c r="F292" s="71"/>
      <c r="G292" s="71"/>
      <c r="H292" s="71"/>
      <c r="I292" s="71"/>
      <c r="J292" s="71"/>
      <c r="K292" s="71"/>
      <c r="L292" s="71"/>
      <c r="M292" s="72"/>
      <c r="N292" s="71"/>
      <c r="O292" s="71"/>
      <c r="P292" s="71"/>
      <c r="Q292" s="71"/>
      <c r="R292" s="71"/>
      <c r="S292" s="71"/>
      <c r="T292" s="71"/>
      <c r="U292" s="71"/>
      <c r="V292" s="71"/>
      <c r="W292" s="71"/>
    </row>
    <row r="293" spans="1:23">
      <c r="A293" s="70"/>
      <c r="B293" s="71"/>
      <c r="C293" s="72"/>
      <c r="D293" s="71"/>
      <c r="E293" s="71"/>
      <c r="F293" s="71"/>
      <c r="G293" s="71"/>
      <c r="H293" s="71"/>
      <c r="I293" s="71"/>
      <c r="J293" s="71"/>
      <c r="K293" s="71"/>
      <c r="L293" s="71"/>
      <c r="M293" s="72"/>
      <c r="N293" s="71"/>
      <c r="O293" s="71"/>
      <c r="P293" s="71"/>
      <c r="Q293" s="71"/>
      <c r="R293" s="71"/>
      <c r="S293" s="71"/>
      <c r="T293" s="71"/>
      <c r="U293" s="71"/>
      <c r="V293" s="71"/>
      <c r="W293" s="71"/>
    </row>
    <row r="294" spans="1:23">
      <c r="A294" s="70"/>
      <c r="B294" s="71"/>
      <c r="C294" s="72"/>
      <c r="D294" s="71"/>
      <c r="E294" s="71"/>
      <c r="F294" s="71"/>
      <c r="G294" s="71"/>
      <c r="H294" s="71"/>
      <c r="I294" s="71"/>
      <c r="J294" s="71"/>
      <c r="K294" s="71"/>
      <c r="L294" s="71"/>
      <c r="M294" s="72"/>
      <c r="N294" s="71"/>
      <c r="O294" s="71"/>
      <c r="P294" s="71"/>
      <c r="Q294" s="71"/>
      <c r="R294" s="71"/>
      <c r="S294" s="71"/>
      <c r="T294" s="71"/>
      <c r="U294" s="71"/>
      <c r="V294" s="71"/>
      <c r="W294" s="71"/>
    </row>
    <row r="295" spans="1:23">
      <c r="A295" s="70"/>
      <c r="B295" s="71"/>
      <c r="C295" s="72"/>
      <c r="D295" s="71"/>
      <c r="E295" s="71"/>
      <c r="F295" s="71"/>
      <c r="G295" s="71"/>
      <c r="H295" s="71"/>
      <c r="I295" s="71"/>
      <c r="J295" s="71"/>
      <c r="K295" s="71"/>
      <c r="L295" s="71"/>
      <c r="M295" s="72"/>
      <c r="N295" s="71"/>
      <c r="O295" s="71"/>
      <c r="P295" s="71"/>
      <c r="Q295" s="71"/>
      <c r="R295" s="71"/>
      <c r="S295" s="71"/>
      <c r="T295" s="71"/>
      <c r="U295" s="71"/>
      <c r="V295" s="71"/>
      <c r="W295" s="71"/>
    </row>
    <row r="296" spans="1:23">
      <c r="A296" s="70"/>
      <c r="B296" s="71"/>
      <c r="C296" s="72"/>
      <c r="D296" s="71"/>
      <c r="E296" s="71"/>
      <c r="F296" s="71"/>
      <c r="G296" s="71"/>
      <c r="H296" s="71"/>
      <c r="I296" s="71"/>
      <c r="J296" s="71"/>
      <c r="K296" s="71"/>
      <c r="L296" s="71"/>
      <c r="M296" s="72"/>
      <c r="N296" s="71"/>
      <c r="O296" s="71"/>
      <c r="P296" s="71"/>
      <c r="Q296" s="71"/>
      <c r="R296" s="71"/>
      <c r="S296" s="71"/>
      <c r="T296" s="71"/>
      <c r="U296" s="71"/>
      <c r="V296" s="71"/>
      <c r="W296" s="71"/>
    </row>
    <row r="297" spans="1:23">
      <c r="A297" s="70"/>
      <c r="B297" s="71"/>
      <c r="C297" s="72"/>
      <c r="D297" s="71"/>
      <c r="E297" s="71"/>
      <c r="F297" s="71"/>
      <c r="G297" s="71"/>
      <c r="H297" s="71"/>
      <c r="I297" s="71"/>
      <c r="J297" s="71"/>
      <c r="K297" s="71"/>
      <c r="L297" s="71"/>
      <c r="M297" s="72"/>
      <c r="N297" s="71"/>
      <c r="O297" s="71"/>
      <c r="P297" s="71"/>
      <c r="Q297" s="71"/>
      <c r="R297" s="71"/>
      <c r="S297" s="71"/>
      <c r="T297" s="71"/>
      <c r="U297" s="71"/>
      <c r="V297" s="71"/>
      <c r="W297" s="71"/>
    </row>
    <row r="298" spans="1:23">
      <c r="A298" s="70"/>
      <c r="B298" s="71"/>
      <c r="C298" s="72"/>
      <c r="D298" s="71"/>
      <c r="E298" s="71"/>
      <c r="F298" s="71"/>
      <c r="G298" s="71"/>
      <c r="H298" s="71"/>
      <c r="I298" s="71"/>
      <c r="J298" s="71"/>
      <c r="K298" s="71"/>
      <c r="L298" s="71"/>
      <c r="M298" s="72"/>
      <c r="N298" s="71"/>
      <c r="O298" s="71"/>
      <c r="P298" s="71"/>
      <c r="Q298" s="71"/>
      <c r="R298" s="71"/>
      <c r="S298" s="71"/>
      <c r="T298" s="71"/>
      <c r="U298" s="71"/>
      <c r="V298" s="71"/>
      <c r="W298" s="71"/>
    </row>
    <row r="299" spans="1:23">
      <c r="A299" s="70"/>
      <c r="B299" s="71"/>
      <c r="C299" s="72"/>
      <c r="D299" s="71"/>
      <c r="E299" s="71"/>
      <c r="F299" s="71"/>
      <c r="G299" s="71"/>
      <c r="H299" s="71"/>
      <c r="I299" s="71"/>
      <c r="J299" s="71"/>
      <c r="K299" s="71"/>
      <c r="L299" s="71"/>
      <c r="M299" s="72"/>
      <c r="N299" s="71"/>
      <c r="O299" s="71"/>
      <c r="P299" s="71"/>
      <c r="Q299" s="71"/>
      <c r="R299" s="71"/>
      <c r="S299" s="71"/>
      <c r="T299" s="71"/>
      <c r="U299" s="71"/>
      <c r="V299" s="71"/>
      <c r="W299" s="71"/>
    </row>
    <row r="300" spans="1:23">
      <c r="A300" s="70"/>
      <c r="B300" s="71"/>
      <c r="C300" s="72"/>
      <c r="D300" s="71"/>
      <c r="E300" s="71"/>
      <c r="F300" s="71"/>
      <c r="G300" s="71"/>
      <c r="H300" s="71"/>
      <c r="I300" s="71"/>
      <c r="J300" s="71"/>
      <c r="K300" s="71"/>
      <c r="L300" s="71"/>
      <c r="M300" s="72"/>
      <c r="N300" s="71"/>
      <c r="O300" s="71"/>
      <c r="P300" s="71"/>
      <c r="Q300" s="71"/>
      <c r="R300" s="71"/>
      <c r="S300" s="71"/>
      <c r="T300" s="71"/>
      <c r="U300" s="71"/>
      <c r="V300" s="71"/>
      <c r="W300" s="71"/>
    </row>
    <row r="301" spans="1:23">
      <c r="A301" s="70"/>
      <c r="B301" s="71"/>
      <c r="C301" s="72"/>
      <c r="D301" s="71"/>
      <c r="E301" s="71"/>
      <c r="F301" s="71"/>
      <c r="G301" s="71"/>
      <c r="H301" s="71"/>
      <c r="I301" s="71"/>
      <c r="J301" s="71"/>
      <c r="K301" s="71"/>
      <c r="L301" s="71"/>
      <c r="M301" s="72"/>
      <c r="N301" s="71"/>
      <c r="O301" s="71"/>
      <c r="P301" s="71"/>
      <c r="Q301" s="71"/>
      <c r="R301" s="71"/>
      <c r="S301" s="71"/>
      <c r="T301" s="71"/>
      <c r="U301" s="71"/>
      <c r="V301" s="71"/>
      <c r="W301" s="71"/>
    </row>
    <row r="302" spans="1:23">
      <c r="A302" s="70"/>
      <c r="B302" s="71"/>
      <c r="C302" s="72"/>
      <c r="D302" s="71"/>
      <c r="E302" s="71"/>
      <c r="F302" s="71"/>
      <c r="G302" s="71"/>
      <c r="H302" s="71"/>
      <c r="I302" s="71"/>
      <c r="J302" s="71"/>
      <c r="K302" s="71"/>
      <c r="L302" s="71"/>
      <c r="M302" s="72"/>
      <c r="N302" s="71"/>
      <c r="O302" s="71"/>
      <c r="P302" s="71"/>
      <c r="Q302" s="71"/>
      <c r="R302" s="71"/>
      <c r="S302" s="71"/>
      <c r="T302" s="71"/>
      <c r="U302" s="71"/>
      <c r="V302" s="71"/>
      <c r="W302" s="71"/>
    </row>
    <row r="303" spans="1:23">
      <c r="A303" s="70"/>
      <c r="B303" s="71"/>
      <c r="C303" s="72"/>
      <c r="D303" s="71"/>
      <c r="E303" s="71"/>
      <c r="F303" s="71"/>
      <c r="G303" s="71"/>
      <c r="H303" s="71"/>
      <c r="I303" s="71"/>
      <c r="J303" s="71"/>
      <c r="K303" s="71"/>
      <c r="L303" s="71"/>
      <c r="M303" s="72"/>
      <c r="N303" s="71"/>
      <c r="O303" s="71"/>
      <c r="P303" s="71"/>
      <c r="Q303" s="71"/>
      <c r="R303" s="71"/>
      <c r="S303" s="71"/>
      <c r="T303" s="71"/>
      <c r="U303" s="71"/>
      <c r="V303" s="71"/>
      <c r="W303" s="71"/>
    </row>
    <row r="304" spans="1:23">
      <c r="A304" s="70"/>
      <c r="B304" s="71"/>
      <c r="C304" s="72"/>
      <c r="D304" s="71"/>
      <c r="E304" s="71"/>
      <c r="F304" s="71"/>
      <c r="G304" s="71"/>
      <c r="H304" s="71"/>
      <c r="I304" s="71"/>
      <c r="J304" s="71"/>
      <c r="K304" s="71"/>
      <c r="L304" s="71"/>
      <c r="M304" s="72"/>
      <c r="N304" s="71"/>
      <c r="O304" s="71"/>
      <c r="P304" s="71"/>
      <c r="Q304" s="71"/>
      <c r="R304" s="71"/>
      <c r="S304" s="71"/>
      <c r="T304" s="71"/>
      <c r="U304" s="71"/>
      <c r="V304" s="71"/>
      <c r="W304" s="71"/>
    </row>
    <row r="305" spans="1:23">
      <c r="A305" s="70"/>
      <c r="B305" s="71"/>
      <c r="C305" s="72"/>
      <c r="D305" s="71"/>
      <c r="E305" s="71"/>
      <c r="F305" s="71"/>
      <c r="G305" s="71"/>
      <c r="H305" s="71"/>
      <c r="I305" s="71"/>
      <c r="J305" s="71"/>
      <c r="K305" s="71"/>
      <c r="L305" s="71"/>
      <c r="M305" s="72"/>
      <c r="N305" s="71"/>
      <c r="O305" s="71"/>
      <c r="P305" s="71"/>
      <c r="Q305" s="71"/>
      <c r="R305" s="71"/>
      <c r="S305" s="71"/>
      <c r="T305" s="71"/>
      <c r="U305" s="71"/>
      <c r="V305" s="71"/>
      <c r="W305" s="71"/>
    </row>
    <row r="306" spans="1:23">
      <c r="A306" s="70"/>
      <c r="B306" s="71"/>
      <c r="C306" s="72"/>
      <c r="D306" s="71"/>
      <c r="E306" s="71"/>
      <c r="F306" s="71"/>
      <c r="G306" s="71"/>
      <c r="H306" s="71"/>
      <c r="I306" s="71"/>
      <c r="J306" s="71"/>
      <c r="K306" s="71"/>
      <c r="L306" s="71"/>
      <c r="M306" s="72"/>
      <c r="N306" s="71"/>
      <c r="O306" s="71"/>
      <c r="P306" s="71"/>
      <c r="Q306" s="71"/>
      <c r="R306" s="71"/>
      <c r="S306" s="71"/>
      <c r="T306" s="71"/>
      <c r="U306" s="71"/>
      <c r="V306" s="71"/>
      <c r="W306" s="71"/>
    </row>
    <row r="307" spans="1:23">
      <c r="A307" s="70"/>
      <c r="B307" s="71"/>
      <c r="C307" s="72"/>
      <c r="D307" s="71"/>
      <c r="E307" s="71"/>
      <c r="F307" s="71"/>
      <c r="G307" s="71"/>
      <c r="H307" s="71"/>
      <c r="I307" s="71"/>
      <c r="J307" s="71"/>
      <c r="K307" s="71"/>
      <c r="L307" s="71"/>
      <c r="M307" s="72"/>
      <c r="N307" s="71"/>
      <c r="O307" s="71"/>
      <c r="P307" s="71"/>
      <c r="Q307" s="71"/>
      <c r="R307" s="71"/>
      <c r="S307" s="71"/>
      <c r="T307" s="71"/>
      <c r="U307" s="71"/>
      <c r="V307" s="71"/>
      <c r="W307" s="71"/>
    </row>
    <row r="308" spans="1:23">
      <c r="A308" s="70"/>
      <c r="B308" s="71"/>
      <c r="C308" s="72"/>
      <c r="D308" s="71"/>
      <c r="E308" s="71"/>
      <c r="F308" s="71"/>
      <c r="G308" s="71"/>
      <c r="H308" s="71"/>
      <c r="I308" s="71"/>
      <c r="J308" s="71"/>
      <c r="K308" s="71"/>
      <c r="L308" s="71"/>
      <c r="M308" s="72"/>
      <c r="N308" s="71"/>
      <c r="O308" s="71"/>
      <c r="P308" s="71"/>
      <c r="Q308" s="71"/>
      <c r="R308" s="71"/>
      <c r="S308" s="71"/>
      <c r="T308" s="71"/>
      <c r="U308" s="71"/>
      <c r="V308" s="71"/>
      <c r="W308" s="71"/>
    </row>
    <row r="309" spans="1:23">
      <c r="A309" s="70"/>
      <c r="B309" s="71"/>
      <c r="C309" s="72"/>
      <c r="D309" s="71"/>
      <c r="E309" s="71"/>
      <c r="F309" s="71"/>
      <c r="G309" s="71"/>
      <c r="H309" s="71"/>
      <c r="I309" s="71"/>
      <c r="J309" s="71"/>
      <c r="K309" s="71"/>
      <c r="L309" s="71"/>
      <c r="M309" s="72"/>
      <c r="N309" s="71"/>
      <c r="O309" s="71"/>
      <c r="P309" s="71"/>
      <c r="Q309" s="71"/>
      <c r="R309" s="71"/>
      <c r="S309" s="71"/>
      <c r="T309" s="71"/>
      <c r="U309" s="71"/>
      <c r="V309" s="71"/>
      <c r="W309" s="71"/>
    </row>
    <row r="310" spans="1:23">
      <c r="A310" s="70"/>
      <c r="B310" s="71"/>
      <c r="C310" s="72"/>
      <c r="D310" s="71"/>
      <c r="E310" s="71"/>
      <c r="F310" s="71"/>
      <c r="G310" s="71"/>
      <c r="H310" s="71"/>
      <c r="I310" s="71"/>
      <c r="J310" s="71"/>
      <c r="K310" s="71"/>
      <c r="L310" s="71"/>
      <c r="M310" s="72"/>
      <c r="N310" s="71"/>
      <c r="O310" s="71"/>
      <c r="P310" s="71"/>
      <c r="Q310" s="71"/>
      <c r="R310" s="71"/>
      <c r="S310" s="71"/>
      <c r="T310" s="71"/>
      <c r="U310" s="71"/>
      <c r="V310" s="71"/>
      <c r="W310" s="71"/>
    </row>
    <row r="311" spans="1:23">
      <c r="A311" s="70"/>
      <c r="B311" s="71"/>
      <c r="C311" s="72"/>
      <c r="D311" s="71"/>
      <c r="E311" s="71"/>
      <c r="F311" s="71"/>
      <c r="G311" s="71"/>
      <c r="H311" s="71"/>
      <c r="I311" s="71"/>
      <c r="J311" s="71"/>
      <c r="K311" s="71"/>
      <c r="L311" s="71"/>
      <c r="M311" s="72"/>
      <c r="N311" s="71"/>
      <c r="O311" s="71"/>
      <c r="P311" s="71"/>
      <c r="Q311" s="71"/>
      <c r="R311" s="71"/>
      <c r="S311" s="71"/>
      <c r="T311" s="71"/>
      <c r="U311" s="71"/>
      <c r="V311" s="71"/>
      <c r="W311" s="71"/>
    </row>
    <row r="312" spans="1:23">
      <c r="A312" s="70"/>
      <c r="B312" s="71"/>
      <c r="C312" s="72"/>
      <c r="D312" s="71"/>
      <c r="E312" s="71"/>
      <c r="F312" s="71"/>
      <c r="G312" s="71"/>
      <c r="H312" s="71"/>
      <c r="I312" s="71"/>
      <c r="J312" s="71"/>
      <c r="K312" s="71"/>
      <c r="L312" s="71"/>
      <c r="M312" s="72"/>
      <c r="N312" s="71"/>
      <c r="O312" s="71"/>
      <c r="P312" s="71"/>
      <c r="Q312" s="71"/>
      <c r="R312" s="71"/>
      <c r="S312" s="71"/>
      <c r="T312" s="71"/>
      <c r="U312" s="71"/>
      <c r="V312" s="71"/>
      <c r="W312" s="71"/>
    </row>
    <row r="313" spans="1:23">
      <c r="A313" s="70"/>
      <c r="B313" s="71"/>
      <c r="C313" s="72"/>
      <c r="D313" s="71"/>
      <c r="E313" s="71"/>
      <c r="F313" s="71"/>
      <c r="G313" s="71"/>
      <c r="H313" s="71"/>
      <c r="I313" s="71"/>
      <c r="J313" s="71"/>
      <c r="K313" s="71"/>
      <c r="L313" s="71"/>
      <c r="M313" s="72"/>
      <c r="N313" s="71"/>
      <c r="O313" s="71"/>
      <c r="P313" s="71"/>
      <c r="Q313" s="71"/>
      <c r="R313" s="71"/>
      <c r="S313" s="71"/>
      <c r="T313" s="71"/>
      <c r="U313" s="71"/>
      <c r="V313" s="71"/>
      <c r="W313" s="71"/>
    </row>
    <row r="314" spans="1:23">
      <c r="A314" s="70"/>
      <c r="B314" s="71"/>
      <c r="C314" s="72"/>
      <c r="D314" s="71"/>
      <c r="E314" s="71"/>
      <c r="F314" s="71"/>
      <c r="G314" s="71"/>
      <c r="H314" s="71"/>
      <c r="I314" s="71"/>
      <c r="J314" s="71"/>
      <c r="K314" s="71"/>
      <c r="L314" s="71"/>
      <c r="M314" s="72"/>
      <c r="N314" s="71"/>
      <c r="O314" s="71"/>
      <c r="P314" s="71"/>
      <c r="Q314" s="71"/>
      <c r="R314" s="71"/>
      <c r="S314" s="71"/>
      <c r="T314" s="71"/>
      <c r="U314" s="71"/>
      <c r="V314" s="71"/>
      <c r="W314" s="71"/>
    </row>
    <row r="315" spans="1:23">
      <c r="A315" s="70"/>
      <c r="B315" s="71"/>
      <c r="C315" s="72"/>
      <c r="D315" s="71"/>
      <c r="E315" s="71"/>
      <c r="F315" s="71"/>
      <c r="G315" s="71"/>
      <c r="H315" s="71"/>
      <c r="I315" s="71"/>
      <c r="J315" s="71"/>
      <c r="K315" s="71"/>
      <c r="L315" s="71"/>
      <c r="M315" s="72"/>
      <c r="N315" s="71"/>
      <c r="O315" s="71"/>
      <c r="P315" s="71"/>
      <c r="Q315" s="71"/>
      <c r="R315" s="71"/>
      <c r="S315" s="71"/>
      <c r="T315" s="71"/>
      <c r="U315" s="71"/>
      <c r="V315" s="71"/>
      <c r="W315" s="71"/>
    </row>
    <row r="316" spans="1:23">
      <c r="A316" s="70"/>
      <c r="B316" s="71"/>
      <c r="C316" s="72"/>
      <c r="D316" s="71"/>
      <c r="E316" s="71"/>
      <c r="F316" s="71"/>
      <c r="G316" s="71"/>
      <c r="H316" s="71"/>
      <c r="I316" s="71"/>
      <c r="J316" s="71"/>
      <c r="K316" s="71"/>
      <c r="L316" s="71"/>
      <c r="M316" s="72"/>
      <c r="N316" s="71"/>
      <c r="O316" s="71"/>
      <c r="P316" s="71"/>
      <c r="Q316" s="71"/>
      <c r="R316" s="71"/>
      <c r="S316" s="71"/>
      <c r="T316" s="71"/>
      <c r="U316" s="71"/>
      <c r="V316" s="71"/>
      <c r="W316" s="71"/>
    </row>
    <row r="317" spans="1:23">
      <c r="A317" s="70"/>
      <c r="B317" s="71"/>
      <c r="C317" s="72"/>
      <c r="D317" s="71"/>
      <c r="E317" s="71"/>
      <c r="F317" s="71"/>
      <c r="G317" s="71"/>
      <c r="H317" s="71"/>
      <c r="I317" s="71"/>
      <c r="J317" s="71"/>
      <c r="K317" s="71"/>
      <c r="L317" s="71"/>
      <c r="M317" s="72"/>
      <c r="N317" s="71"/>
      <c r="O317" s="71"/>
      <c r="P317" s="71"/>
      <c r="Q317" s="71"/>
      <c r="R317" s="71"/>
      <c r="S317" s="71"/>
      <c r="T317" s="71"/>
      <c r="U317" s="71"/>
      <c r="V317" s="71"/>
      <c r="W317" s="71"/>
    </row>
    <row r="318" spans="1:23">
      <c r="A318" s="70"/>
      <c r="B318" s="71"/>
      <c r="C318" s="72"/>
      <c r="D318" s="71"/>
      <c r="E318" s="71"/>
      <c r="F318" s="71"/>
      <c r="G318" s="71"/>
      <c r="H318" s="71"/>
      <c r="I318" s="71"/>
      <c r="J318" s="71"/>
      <c r="K318" s="71"/>
      <c r="L318" s="71"/>
      <c r="M318" s="72"/>
      <c r="N318" s="71"/>
      <c r="O318" s="71"/>
      <c r="P318" s="71"/>
      <c r="Q318" s="71"/>
      <c r="R318" s="71"/>
      <c r="S318" s="71"/>
      <c r="T318" s="71"/>
      <c r="U318" s="71"/>
      <c r="V318" s="71"/>
      <c r="W318" s="71"/>
    </row>
    <row r="319" spans="1:23">
      <c r="A319" s="70"/>
      <c r="B319" s="71"/>
      <c r="C319" s="72"/>
      <c r="D319" s="71"/>
      <c r="E319" s="71"/>
      <c r="F319" s="71"/>
      <c r="G319" s="71"/>
      <c r="H319" s="71"/>
      <c r="I319" s="71"/>
      <c r="J319" s="71"/>
      <c r="K319" s="71"/>
      <c r="L319" s="71"/>
      <c r="M319" s="72"/>
      <c r="N319" s="71"/>
      <c r="O319" s="71"/>
      <c r="P319" s="71"/>
      <c r="Q319" s="71"/>
      <c r="R319" s="71"/>
      <c r="S319" s="71"/>
      <c r="T319" s="71"/>
      <c r="U319" s="71"/>
      <c r="V319" s="71"/>
      <c r="W319" s="71"/>
    </row>
    <row r="320" spans="1:23">
      <c r="A320" s="70"/>
      <c r="B320" s="71"/>
      <c r="C320" s="72"/>
      <c r="D320" s="71"/>
      <c r="E320" s="71"/>
      <c r="F320" s="71"/>
      <c r="G320" s="71"/>
      <c r="H320" s="71"/>
      <c r="I320" s="71"/>
      <c r="J320" s="71"/>
      <c r="K320" s="71"/>
      <c r="L320" s="71"/>
      <c r="M320" s="72"/>
      <c r="N320" s="71"/>
      <c r="O320" s="71"/>
      <c r="P320" s="71"/>
      <c r="Q320" s="71"/>
      <c r="R320" s="71"/>
      <c r="S320" s="71"/>
      <c r="T320" s="71"/>
      <c r="U320" s="71"/>
      <c r="V320" s="71"/>
      <c r="W320" s="71"/>
    </row>
    <row r="321" spans="1:23">
      <c r="A321" s="70"/>
      <c r="B321" s="71"/>
      <c r="C321" s="72"/>
      <c r="D321" s="71"/>
      <c r="E321" s="71"/>
      <c r="F321" s="71"/>
      <c r="G321" s="71"/>
      <c r="H321" s="71"/>
      <c r="I321" s="71"/>
      <c r="J321" s="71"/>
      <c r="K321" s="71"/>
      <c r="L321" s="71"/>
      <c r="M321" s="72"/>
      <c r="N321" s="71"/>
      <c r="O321" s="71"/>
      <c r="P321" s="71"/>
      <c r="Q321" s="71"/>
      <c r="R321" s="71"/>
      <c r="S321" s="71"/>
      <c r="T321" s="71"/>
      <c r="U321" s="71"/>
      <c r="V321" s="71"/>
      <c r="W321" s="71"/>
    </row>
    <row r="322" spans="1:23">
      <c r="A322" s="70"/>
      <c r="B322" s="71"/>
      <c r="C322" s="72"/>
      <c r="D322" s="71"/>
      <c r="E322" s="71"/>
      <c r="F322" s="71"/>
      <c r="G322" s="71"/>
      <c r="H322" s="71"/>
      <c r="I322" s="71"/>
      <c r="J322" s="71"/>
      <c r="K322" s="71"/>
      <c r="L322" s="71"/>
      <c r="M322" s="72"/>
      <c r="N322" s="71"/>
      <c r="O322" s="71"/>
      <c r="P322" s="71"/>
      <c r="Q322" s="71"/>
      <c r="R322" s="71"/>
      <c r="S322" s="71"/>
      <c r="T322" s="71"/>
      <c r="U322" s="71"/>
      <c r="V322" s="71"/>
      <c r="W322" s="71"/>
    </row>
    <row r="323" spans="1:23">
      <c r="A323" s="70"/>
      <c r="B323" s="71"/>
      <c r="C323" s="72"/>
      <c r="D323" s="71"/>
      <c r="E323" s="71"/>
      <c r="F323" s="71"/>
      <c r="G323" s="71"/>
      <c r="H323" s="71"/>
      <c r="I323" s="71"/>
      <c r="J323" s="71"/>
      <c r="K323" s="71"/>
      <c r="L323" s="71"/>
      <c r="M323" s="72"/>
      <c r="N323" s="71"/>
      <c r="O323" s="71"/>
      <c r="P323" s="71"/>
      <c r="Q323" s="71"/>
      <c r="R323" s="71"/>
      <c r="S323" s="71"/>
      <c r="T323" s="71"/>
      <c r="U323" s="71"/>
      <c r="V323" s="71"/>
      <c r="W323" s="71"/>
    </row>
    <row r="324" spans="1:23">
      <c r="A324" s="70"/>
      <c r="B324" s="71"/>
      <c r="C324" s="72"/>
      <c r="D324" s="71"/>
      <c r="E324" s="71"/>
      <c r="F324" s="71"/>
      <c r="G324" s="71"/>
      <c r="H324" s="71"/>
      <c r="I324" s="71"/>
      <c r="J324" s="71"/>
      <c r="K324" s="71"/>
      <c r="L324" s="71"/>
      <c r="M324" s="72"/>
      <c r="N324" s="71"/>
      <c r="O324" s="71"/>
      <c r="P324" s="71"/>
      <c r="Q324" s="71"/>
      <c r="R324" s="71"/>
      <c r="S324" s="71"/>
      <c r="T324" s="71"/>
      <c r="U324" s="71"/>
      <c r="V324" s="71"/>
      <c r="W324" s="71"/>
    </row>
    <row r="325" spans="1:23">
      <c r="A325" s="70"/>
      <c r="B325" s="71"/>
      <c r="C325" s="72"/>
      <c r="D325" s="71"/>
      <c r="E325" s="71"/>
      <c r="F325" s="71"/>
      <c r="G325" s="71"/>
      <c r="H325" s="71"/>
      <c r="I325" s="71"/>
      <c r="J325" s="71"/>
      <c r="K325" s="71"/>
      <c r="L325" s="71"/>
      <c r="M325" s="72"/>
      <c r="N325" s="71"/>
      <c r="O325" s="71"/>
      <c r="P325" s="71"/>
      <c r="Q325" s="71"/>
      <c r="R325" s="71"/>
      <c r="S325" s="71"/>
      <c r="T325" s="71"/>
      <c r="U325" s="71"/>
      <c r="V325" s="71"/>
      <c r="W325" s="71"/>
    </row>
    <row r="326" spans="1:23">
      <c r="A326" s="70"/>
      <c r="B326" s="71"/>
      <c r="C326" s="72"/>
      <c r="D326" s="71"/>
      <c r="E326" s="71"/>
      <c r="F326" s="71"/>
      <c r="G326" s="71"/>
      <c r="H326" s="71"/>
      <c r="I326" s="71"/>
      <c r="J326" s="71"/>
      <c r="K326" s="71"/>
      <c r="L326" s="71"/>
      <c r="M326" s="72"/>
      <c r="N326" s="71"/>
      <c r="O326" s="71"/>
      <c r="P326" s="71"/>
      <c r="Q326" s="71"/>
      <c r="R326" s="71"/>
      <c r="S326" s="71"/>
      <c r="T326" s="71"/>
      <c r="U326" s="71"/>
      <c r="V326" s="71"/>
      <c r="W326" s="71"/>
    </row>
    <row r="327" spans="1:23">
      <c r="A327" s="70"/>
      <c r="B327" s="71"/>
      <c r="C327" s="72"/>
      <c r="D327" s="71"/>
      <c r="E327" s="71"/>
      <c r="F327" s="71"/>
      <c r="G327" s="71"/>
      <c r="H327" s="71"/>
      <c r="I327" s="71"/>
      <c r="J327" s="71"/>
      <c r="K327" s="71"/>
      <c r="L327" s="71"/>
      <c r="M327" s="72"/>
      <c r="N327" s="71"/>
      <c r="O327" s="71"/>
      <c r="P327" s="71"/>
      <c r="Q327" s="71"/>
      <c r="R327" s="71"/>
      <c r="S327" s="71"/>
      <c r="T327" s="71"/>
      <c r="U327" s="71"/>
      <c r="V327" s="71"/>
      <c r="W327" s="71"/>
    </row>
    <row r="328" spans="1:23">
      <c r="A328" s="70"/>
      <c r="B328" s="71"/>
      <c r="C328" s="72"/>
      <c r="D328" s="71"/>
      <c r="E328" s="71"/>
      <c r="F328" s="71"/>
      <c r="G328" s="71"/>
      <c r="H328" s="71"/>
      <c r="I328" s="71"/>
      <c r="J328" s="71"/>
      <c r="K328" s="71"/>
      <c r="L328" s="71"/>
      <c r="M328" s="72"/>
      <c r="N328" s="71"/>
      <c r="O328" s="71"/>
      <c r="P328" s="71"/>
      <c r="Q328" s="71"/>
      <c r="R328" s="71"/>
      <c r="S328" s="71"/>
      <c r="T328" s="71"/>
      <c r="U328" s="71"/>
      <c r="V328" s="71"/>
      <c r="W328" s="71"/>
    </row>
    <row r="329" spans="1:23">
      <c r="A329" s="70"/>
      <c r="B329" s="71"/>
      <c r="C329" s="72"/>
      <c r="D329" s="71"/>
      <c r="E329" s="71"/>
      <c r="F329" s="71"/>
      <c r="G329" s="71"/>
      <c r="H329" s="71"/>
      <c r="I329" s="71"/>
      <c r="J329" s="71"/>
      <c r="K329" s="71"/>
      <c r="L329" s="71"/>
      <c r="M329" s="72"/>
      <c r="N329" s="71"/>
      <c r="O329" s="71"/>
      <c r="P329" s="71"/>
      <c r="Q329" s="71"/>
      <c r="R329" s="71"/>
      <c r="S329" s="71"/>
      <c r="T329" s="71"/>
      <c r="U329" s="71"/>
      <c r="V329" s="71"/>
      <c r="W329" s="71"/>
    </row>
    <row r="330" spans="1:23">
      <c r="A330" s="70"/>
      <c r="B330" s="71"/>
      <c r="C330" s="72"/>
      <c r="D330" s="71"/>
      <c r="E330" s="71"/>
      <c r="F330" s="71"/>
      <c r="G330" s="71"/>
      <c r="H330" s="71"/>
      <c r="I330" s="71"/>
      <c r="J330" s="71"/>
      <c r="K330" s="71"/>
      <c r="L330" s="71"/>
      <c r="M330" s="72"/>
      <c r="N330" s="71"/>
      <c r="O330" s="71"/>
      <c r="P330" s="71"/>
      <c r="Q330" s="71"/>
      <c r="R330" s="71"/>
      <c r="S330" s="71"/>
      <c r="T330" s="71"/>
      <c r="U330" s="71"/>
      <c r="V330" s="71"/>
      <c r="W330" s="71"/>
    </row>
    <row r="331" spans="1:23">
      <c r="A331" s="70"/>
      <c r="B331" s="71"/>
      <c r="C331" s="72"/>
      <c r="D331" s="71"/>
      <c r="E331" s="71"/>
      <c r="F331" s="71"/>
      <c r="G331" s="71"/>
      <c r="H331" s="71"/>
      <c r="I331" s="71"/>
      <c r="J331" s="71"/>
      <c r="K331" s="71"/>
      <c r="L331" s="71"/>
      <c r="M331" s="72"/>
      <c r="N331" s="71"/>
      <c r="O331" s="71"/>
      <c r="P331" s="71"/>
      <c r="Q331" s="71"/>
      <c r="R331" s="71"/>
      <c r="S331" s="71"/>
      <c r="T331" s="71"/>
      <c r="U331" s="71"/>
      <c r="V331" s="71"/>
      <c r="W331" s="71"/>
    </row>
    <row r="332" spans="1:23">
      <c r="A332" s="70"/>
      <c r="B332" s="71"/>
      <c r="C332" s="72"/>
      <c r="D332" s="71"/>
      <c r="E332" s="71"/>
      <c r="F332" s="71"/>
      <c r="G332" s="71"/>
      <c r="H332" s="71"/>
      <c r="I332" s="71"/>
      <c r="J332" s="71"/>
      <c r="K332" s="71"/>
      <c r="L332" s="71"/>
      <c r="M332" s="72"/>
      <c r="N332" s="71"/>
      <c r="O332" s="71"/>
      <c r="P332" s="71"/>
      <c r="Q332" s="71"/>
      <c r="R332" s="71"/>
      <c r="S332" s="71"/>
      <c r="T332" s="71"/>
      <c r="U332" s="71"/>
      <c r="V332" s="71"/>
      <c r="W332" s="71"/>
    </row>
    <row r="333" spans="1:23">
      <c r="A333" s="70"/>
      <c r="B333" s="71"/>
      <c r="C333" s="72"/>
      <c r="D333" s="71"/>
      <c r="E333" s="71"/>
      <c r="F333" s="71"/>
      <c r="G333" s="71"/>
      <c r="H333" s="71"/>
      <c r="I333" s="71"/>
      <c r="J333" s="71"/>
      <c r="K333" s="71"/>
      <c r="L333" s="71"/>
      <c r="M333" s="72"/>
      <c r="N333" s="71"/>
      <c r="O333" s="71"/>
      <c r="P333" s="71"/>
      <c r="Q333" s="71"/>
      <c r="R333" s="71"/>
      <c r="S333" s="71"/>
      <c r="T333" s="71"/>
      <c r="U333" s="71"/>
      <c r="V333" s="71"/>
      <c r="W333" s="71"/>
    </row>
    <row r="334" spans="1:23">
      <c r="A334" s="70"/>
      <c r="B334" s="71"/>
      <c r="C334" s="72"/>
      <c r="D334" s="71"/>
      <c r="E334" s="71"/>
      <c r="F334" s="71"/>
      <c r="G334" s="71"/>
      <c r="H334" s="71"/>
      <c r="I334" s="71"/>
      <c r="J334" s="71"/>
      <c r="K334" s="71"/>
      <c r="L334" s="71"/>
      <c r="M334" s="72"/>
      <c r="N334" s="71"/>
      <c r="O334" s="71"/>
      <c r="P334" s="71"/>
      <c r="Q334" s="71"/>
      <c r="R334" s="71"/>
      <c r="S334" s="71"/>
      <c r="T334" s="71"/>
      <c r="U334" s="71"/>
      <c r="V334" s="71"/>
      <c r="W334" s="71"/>
    </row>
    <row r="335" spans="1:23">
      <c r="A335" s="70"/>
      <c r="B335" s="71"/>
      <c r="C335" s="72"/>
      <c r="D335" s="71"/>
      <c r="E335" s="71"/>
      <c r="F335" s="71"/>
      <c r="G335" s="71"/>
      <c r="H335" s="71"/>
      <c r="I335" s="71"/>
      <c r="J335" s="71"/>
      <c r="K335" s="71"/>
      <c r="L335" s="71"/>
      <c r="M335" s="72"/>
      <c r="N335" s="71"/>
      <c r="O335" s="71"/>
      <c r="P335" s="71"/>
      <c r="Q335" s="71"/>
      <c r="R335" s="71"/>
      <c r="S335" s="71"/>
      <c r="T335" s="71"/>
      <c r="U335" s="71"/>
      <c r="V335" s="71"/>
      <c r="W335" s="71"/>
    </row>
    <row r="336" spans="1:23">
      <c r="A336" s="70"/>
      <c r="B336" s="71"/>
      <c r="C336" s="72"/>
      <c r="D336" s="71"/>
      <c r="E336" s="71"/>
      <c r="F336" s="71"/>
      <c r="G336" s="71"/>
      <c r="H336" s="71"/>
      <c r="I336" s="71"/>
      <c r="J336" s="71"/>
      <c r="K336" s="71"/>
      <c r="L336" s="71"/>
      <c r="M336" s="72"/>
      <c r="N336" s="71"/>
      <c r="O336" s="71"/>
      <c r="P336" s="71"/>
      <c r="Q336" s="71"/>
      <c r="R336" s="71"/>
      <c r="S336" s="71"/>
      <c r="T336" s="71"/>
      <c r="U336" s="71"/>
      <c r="V336" s="71"/>
      <c r="W336" s="71"/>
    </row>
    <row r="337" spans="1:23">
      <c r="A337" s="70"/>
      <c r="B337" s="71"/>
      <c r="C337" s="72"/>
      <c r="D337" s="71"/>
      <c r="E337" s="71"/>
      <c r="F337" s="71"/>
      <c r="G337" s="71"/>
      <c r="H337" s="71"/>
      <c r="I337" s="71"/>
      <c r="J337" s="71"/>
      <c r="K337" s="71"/>
      <c r="L337" s="71"/>
      <c r="M337" s="72"/>
      <c r="N337" s="71"/>
      <c r="O337" s="71"/>
      <c r="P337" s="71"/>
      <c r="Q337" s="71"/>
      <c r="R337" s="71"/>
      <c r="S337" s="71"/>
      <c r="T337" s="71"/>
      <c r="U337" s="71"/>
      <c r="V337" s="71"/>
      <c r="W337" s="71"/>
    </row>
    <row r="338" spans="1:23">
      <c r="A338" s="70"/>
      <c r="B338" s="71"/>
      <c r="C338" s="72"/>
      <c r="D338" s="71"/>
      <c r="E338" s="71"/>
      <c r="F338" s="71"/>
      <c r="G338" s="71"/>
      <c r="H338" s="71"/>
      <c r="I338" s="71"/>
      <c r="J338" s="71"/>
      <c r="K338" s="71"/>
      <c r="L338" s="71"/>
      <c r="M338" s="72"/>
      <c r="N338" s="71"/>
      <c r="O338" s="71"/>
      <c r="P338" s="71"/>
      <c r="Q338" s="71"/>
      <c r="R338" s="71"/>
      <c r="S338" s="71"/>
      <c r="T338" s="71"/>
      <c r="U338" s="71"/>
      <c r="V338" s="71"/>
      <c r="W338" s="71"/>
    </row>
    <row r="339" spans="1:23">
      <c r="A339" s="70"/>
      <c r="B339" s="71"/>
      <c r="C339" s="72"/>
      <c r="D339" s="71"/>
      <c r="E339" s="71"/>
      <c r="F339" s="71"/>
      <c r="G339" s="71"/>
      <c r="H339" s="71"/>
      <c r="I339" s="71"/>
      <c r="J339" s="71"/>
      <c r="K339" s="71"/>
      <c r="L339" s="71"/>
      <c r="M339" s="72"/>
      <c r="N339" s="71"/>
      <c r="O339" s="71"/>
      <c r="P339" s="71"/>
      <c r="Q339" s="71"/>
      <c r="R339" s="71"/>
      <c r="S339" s="71"/>
      <c r="T339" s="71"/>
      <c r="U339" s="71"/>
      <c r="V339" s="71"/>
      <c r="W339" s="71"/>
    </row>
    <row r="340" spans="1:23">
      <c r="A340" s="70"/>
      <c r="B340" s="71"/>
      <c r="C340" s="72"/>
      <c r="D340" s="71"/>
      <c r="E340" s="71"/>
      <c r="F340" s="71"/>
      <c r="G340" s="71"/>
      <c r="H340" s="71"/>
      <c r="I340" s="71"/>
      <c r="J340" s="71"/>
      <c r="K340" s="71"/>
      <c r="L340" s="71"/>
      <c r="M340" s="72"/>
      <c r="N340" s="71"/>
      <c r="O340" s="71"/>
      <c r="P340" s="71"/>
      <c r="Q340" s="71"/>
      <c r="R340" s="71"/>
      <c r="S340" s="71"/>
      <c r="T340" s="71"/>
      <c r="U340" s="71"/>
      <c r="V340" s="71"/>
      <c r="W340" s="71"/>
    </row>
    <row r="341" spans="1:23">
      <c r="A341" s="70"/>
      <c r="B341" s="71"/>
      <c r="C341" s="72"/>
      <c r="D341" s="71"/>
      <c r="E341" s="71"/>
      <c r="F341" s="71"/>
      <c r="G341" s="71"/>
      <c r="H341" s="71"/>
      <c r="I341" s="71"/>
      <c r="J341" s="71"/>
      <c r="K341" s="71"/>
      <c r="L341" s="71"/>
      <c r="M341" s="72"/>
      <c r="N341" s="71"/>
      <c r="O341" s="71"/>
      <c r="P341" s="71"/>
      <c r="Q341" s="71"/>
      <c r="R341" s="71"/>
      <c r="S341" s="71"/>
      <c r="T341" s="71"/>
      <c r="U341" s="71"/>
      <c r="V341" s="71"/>
      <c r="W341" s="71"/>
    </row>
    <row r="342" spans="1:23">
      <c r="A342" s="70"/>
      <c r="B342" s="71"/>
      <c r="C342" s="72"/>
      <c r="D342" s="71"/>
      <c r="E342" s="71"/>
      <c r="F342" s="71"/>
      <c r="G342" s="71"/>
      <c r="H342" s="71"/>
      <c r="I342" s="71"/>
      <c r="J342" s="71"/>
      <c r="K342" s="71"/>
      <c r="L342" s="71"/>
      <c r="M342" s="72"/>
      <c r="N342" s="71"/>
      <c r="O342" s="71"/>
      <c r="P342" s="71"/>
      <c r="Q342" s="71"/>
      <c r="R342" s="71"/>
      <c r="S342" s="71"/>
      <c r="T342" s="71"/>
      <c r="U342" s="71"/>
      <c r="V342" s="71"/>
      <c r="W342" s="71"/>
    </row>
    <row r="343" spans="1:23">
      <c r="A343" s="70"/>
      <c r="B343" s="71"/>
      <c r="C343" s="72"/>
      <c r="D343" s="71"/>
      <c r="E343" s="71"/>
      <c r="F343" s="71"/>
      <c r="G343" s="71"/>
      <c r="H343" s="71"/>
      <c r="I343" s="71"/>
      <c r="J343" s="71"/>
      <c r="K343" s="71"/>
      <c r="L343" s="71"/>
      <c r="M343" s="72"/>
      <c r="N343" s="71"/>
      <c r="O343" s="71"/>
      <c r="P343" s="71"/>
      <c r="Q343" s="71"/>
      <c r="R343" s="71"/>
      <c r="S343" s="71"/>
      <c r="T343" s="71"/>
      <c r="U343" s="71"/>
      <c r="V343" s="71"/>
      <c r="W343" s="71"/>
    </row>
    <row r="344" spans="1:23">
      <c r="A344" s="70"/>
      <c r="B344" s="71"/>
      <c r="C344" s="72"/>
      <c r="D344" s="71"/>
      <c r="E344" s="71"/>
      <c r="F344" s="71"/>
      <c r="G344" s="71"/>
      <c r="H344" s="71"/>
      <c r="I344" s="71"/>
      <c r="J344" s="71"/>
      <c r="K344" s="71"/>
      <c r="L344" s="71"/>
      <c r="M344" s="72"/>
      <c r="N344" s="71"/>
      <c r="O344" s="71"/>
      <c r="P344" s="71"/>
      <c r="Q344" s="71"/>
      <c r="R344" s="71"/>
      <c r="S344" s="71"/>
      <c r="T344" s="71"/>
      <c r="U344" s="71"/>
      <c r="V344" s="71"/>
      <c r="W344" s="71"/>
    </row>
    <row r="345" spans="1:23">
      <c r="A345" s="70"/>
      <c r="B345" s="71"/>
      <c r="C345" s="72"/>
      <c r="D345" s="71"/>
      <c r="E345" s="71"/>
      <c r="F345" s="71"/>
      <c r="G345" s="71"/>
      <c r="H345" s="71"/>
      <c r="I345" s="71"/>
      <c r="J345" s="71"/>
      <c r="K345" s="71"/>
      <c r="L345" s="71"/>
      <c r="M345" s="72"/>
      <c r="N345" s="71"/>
      <c r="O345" s="71"/>
      <c r="P345" s="71"/>
      <c r="Q345" s="71"/>
      <c r="R345" s="71"/>
      <c r="S345" s="71"/>
      <c r="T345" s="71"/>
      <c r="U345" s="71"/>
      <c r="V345" s="71"/>
      <c r="W345" s="71"/>
    </row>
    <row r="346" spans="1:23">
      <c r="A346" s="70"/>
      <c r="B346" s="71"/>
      <c r="C346" s="72"/>
      <c r="D346" s="71"/>
      <c r="E346" s="71"/>
      <c r="F346" s="71"/>
      <c r="G346" s="71"/>
      <c r="H346" s="71"/>
      <c r="I346" s="71"/>
      <c r="J346" s="71"/>
      <c r="K346" s="71"/>
      <c r="L346" s="71"/>
      <c r="M346" s="72"/>
      <c r="N346" s="71"/>
      <c r="O346" s="71"/>
      <c r="P346" s="71"/>
      <c r="Q346" s="71"/>
      <c r="R346" s="71"/>
      <c r="S346" s="71"/>
      <c r="T346" s="71"/>
      <c r="U346" s="71"/>
      <c r="V346" s="71"/>
      <c r="W346" s="71"/>
    </row>
    <row r="347" spans="1:23">
      <c r="A347" s="70"/>
      <c r="B347" s="71"/>
      <c r="C347" s="72"/>
      <c r="D347" s="71"/>
      <c r="E347" s="71"/>
      <c r="F347" s="71"/>
      <c r="G347" s="71"/>
      <c r="H347" s="71"/>
      <c r="I347" s="71"/>
      <c r="J347" s="71"/>
      <c r="K347" s="71"/>
      <c r="L347" s="71"/>
      <c r="M347" s="72"/>
      <c r="N347" s="71"/>
      <c r="O347" s="71"/>
      <c r="P347" s="71"/>
      <c r="Q347" s="71"/>
      <c r="R347" s="71"/>
      <c r="S347" s="71"/>
      <c r="T347" s="71"/>
      <c r="U347" s="71"/>
      <c r="V347" s="71"/>
      <c r="W347" s="71"/>
    </row>
    <row r="348" spans="1:23">
      <c r="A348" s="70"/>
      <c r="B348" s="71"/>
      <c r="C348" s="72"/>
      <c r="D348" s="71"/>
      <c r="E348" s="71"/>
      <c r="F348" s="71"/>
      <c r="G348" s="71"/>
      <c r="H348" s="71"/>
      <c r="I348" s="71"/>
      <c r="J348" s="71"/>
      <c r="K348" s="71"/>
      <c r="L348" s="71"/>
      <c r="M348" s="72"/>
      <c r="N348" s="71"/>
      <c r="O348" s="71"/>
      <c r="P348" s="71"/>
      <c r="Q348" s="71"/>
      <c r="R348" s="71"/>
      <c r="S348" s="71"/>
      <c r="T348" s="71"/>
      <c r="U348" s="71"/>
      <c r="V348" s="71"/>
      <c r="W348" s="71"/>
    </row>
    <row r="349" spans="1:23">
      <c r="A349" s="70"/>
      <c r="B349" s="71"/>
      <c r="C349" s="72"/>
      <c r="D349" s="71"/>
      <c r="E349" s="71"/>
      <c r="F349" s="71"/>
      <c r="G349" s="71"/>
      <c r="H349" s="71"/>
      <c r="I349" s="71"/>
      <c r="J349" s="71"/>
      <c r="K349" s="71"/>
      <c r="L349" s="71"/>
      <c r="M349" s="72"/>
      <c r="N349" s="71"/>
      <c r="O349" s="71"/>
      <c r="P349" s="71"/>
      <c r="Q349" s="71"/>
      <c r="R349" s="71"/>
      <c r="S349" s="71"/>
      <c r="T349" s="71"/>
      <c r="U349" s="71"/>
      <c r="V349" s="71"/>
      <c r="W349" s="71"/>
    </row>
    <row r="350" spans="1:23">
      <c r="A350" s="70"/>
      <c r="B350" s="71"/>
      <c r="C350" s="72"/>
      <c r="D350" s="71"/>
      <c r="E350" s="71"/>
      <c r="F350" s="71"/>
      <c r="G350" s="71"/>
      <c r="H350" s="71"/>
      <c r="I350" s="71"/>
      <c r="J350" s="71"/>
      <c r="K350" s="71"/>
      <c r="L350" s="71"/>
      <c r="M350" s="72"/>
      <c r="N350" s="71"/>
      <c r="O350" s="71"/>
      <c r="P350" s="71"/>
      <c r="Q350" s="71"/>
      <c r="R350" s="71"/>
      <c r="S350" s="71"/>
      <c r="T350" s="71"/>
      <c r="U350" s="71"/>
      <c r="V350" s="71"/>
      <c r="W350" s="71"/>
    </row>
    <row r="351" spans="1:23">
      <c r="A351" s="70"/>
      <c r="B351" s="71"/>
      <c r="C351" s="72"/>
      <c r="D351" s="71"/>
      <c r="E351" s="71"/>
      <c r="F351" s="71"/>
      <c r="G351" s="71"/>
      <c r="H351" s="71"/>
      <c r="I351" s="71"/>
      <c r="J351" s="71"/>
      <c r="K351" s="71"/>
      <c r="L351" s="71"/>
      <c r="M351" s="72"/>
      <c r="N351" s="71"/>
      <c r="O351" s="71"/>
      <c r="P351" s="71"/>
      <c r="Q351" s="71"/>
      <c r="R351" s="71"/>
      <c r="S351" s="71"/>
      <c r="T351" s="71"/>
      <c r="U351" s="71"/>
      <c r="V351" s="71"/>
      <c r="W351" s="71"/>
    </row>
    <row r="352" spans="1:23">
      <c r="A352" s="70"/>
      <c r="B352" s="71"/>
      <c r="C352" s="72"/>
      <c r="D352" s="71"/>
      <c r="E352" s="71"/>
      <c r="F352" s="71"/>
      <c r="G352" s="71"/>
      <c r="H352" s="71"/>
      <c r="I352" s="71"/>
      <c r="J352" s="71"/>
      <c r="K352" s="71"/>
      <c r="L352" s="71"/>
      <c r="M352" s="72"/>
      <c r="N352" s="71"/>
      <c r="O352" s="71"/>
      <c r="P352" s="71"/>
      <c r="Q352" s="71"/>
      <c r="R352" s="71"/>
      <c r="S352" s="71"/>
      <c r="T352" s="71"/>
      <c r="U352" s="71"/>
      <c r="V352" s="71"/>
      <c r="W352" s="71"/>
    </row>
    <row r="353" spans="1:23">
      <c r="A353" s="70"/>
      <c r="B353" s="71"/>
      <c r="C353" s="72"/>
      <c r="D353" s="71"/>
      <c r="E353" s="71"/>
      <c r="F353" s="71"/>
      <c r="G353" s="71"/>
      <c r="H353" s="71"/>
      <c r="I353" s="71"/>
      <c r="J353" s="71"/>
      <c r="K353" s="71"/>
      <c r="L353" s="71"/>
      <c r="M353" s="72"/>
      <c r="N353" s="71"/>
      <c r="O353" s="71"/>
      <c r="P353" s="71"/>
      <c r="Q353" s="71"/>
      <c r="R353" s="71"/>
      <c r="S353" s="71"/>
      <c r="T353" s="71"/>
      <c r="U353" s="71"/>
      <c r="V353" s="71"/>
      <c r="W353" s="71"/>
    </row>
    <row r="354" spans="1:23">
      <c r="A354" s="70"/>
      <c r="B354" s="71"/>
      <c r="C354" s="72"/>
      <c r="D354" s="71"/>
      <c r="E354" s="71"/>
      <c r="F354" s="71"/>
      <c r="G354" s="71"/>
      <c r="H354" s="71"/>
      <c r="I354" s="71"/>
      <c r="J354" s="71"/>
      <c r="K354" s="71"/>
      <c r="L354" s="71"/>
      <c r="M354" s="72"/>
      <c r="N354" s="71"/>
      <c r="O354" s="71"/>
      <c r="P354" s="71"/>
      <c r="Q354" s="71"/>
      <c r="R354" s="71"/>
      <c r="S354" s="71"/>
      <c r="T354" s="71"/>
      <c r="U354" s="71"/>
      <c r="V354" s="71"/>
      <c r="W354" s="71"/>
    </row>
    <row r="355" spans="1:23">
      <c r="A355" s="70"/>
      <c r="B355" s="71"/>
      <c r="C355" s="72"/>
      <c r="D355" s="71"/>
      <c r="E355" s="71"/>
      <c r="F355" s="71"/>
      <c r="G355" s="71"/>
      <c r="H355" s="71"/>
      <c r="I355" s="71"/>
      <c r="J355" s="71"/>
      <c r="K355" s="71"/>
      <c r="L355" s="71"/>
      <c r="M355" s="72"/>
      <c r="N355" s="71"/>
      <c r="O355" s="71"/>
      <c r="P355" s="71"/>
      <c r="Q355" s="71"/>
      <c r="R355" s="71"/>
      <c r="S355" s="71"/>
      <c r="T355" s="71"/>
      <c r="U355" s="71"/>
      <c r="V355" s="71"/>
      <c r="W355" s="71"/>
    </row>
    <row r="356" spans="1:23">
      <c r="A356" s="70"/>
      <c r="B356" s="71"/>
      <c r="C356" s="72"/>
      <c r="D356" s="71"/>
      <c r="E356" s="71"/>
      <c r="F356" s="71"/>
      <c r="G356" s="71"/>
      <c r="H356" s="71"/>
      <c r="I356" s="71"/>
      <c r="J356" s="71"/>
      <c r="K356" s="71"/>
      <c r="L356" s="71"/>
      <c r="M356" s="72"/>
      <c r="N356" s="71"/>
      <c r="O356" s="71"/>
      <c r="P356" s="71"/>
      <c r="Q356" s="71"/>
      <c r="R356" s="71"/>
      <c r="S356" s="71"/>
      <c r="T356" s="71"/>
      <c r="U356" s="71"/>
      <c r="V356" s="71"/>
      <c r="W356" s="71"/>
    </row>
    <row r="357" spans="1:23">
      <c r="A357" s="70"/>
      <c r="B357" s="71"/>
      <c r="C357" s="72"/>
      <c r="D357" s="71"/>
      <c r="E357" s="71"/>
      <c r="F357" s="71"/>
      <c r="G357" s="71"/>
      <c r="H357" s="71"/>
      <c r="I357" s="71"/>
      <c r="J357" s="71"/>
      <c r="K357" s="71"/>
      <c r="L357" s="71"/>
      <c r="M357" s="72"/>
      <c r="N357" s="71"/>
      <c r="O357" s="71"/>
      <c r="P357" s="71"/>
      <c r="Q357" s="71"/>
      <c r="R357" s="71"/>
      <c r="S357" s="71"/>
      <c r="T357" s="71"/>
      <c r="U357" s="71"/>
      <c r="V357" s="71"/>
      <c r="W357" s="71"/>
    </row>
    <row r="358" spans="1:23">
      <c r="A358" s="70"/>
      <c r="B358" s="71"/>
      <c r="C358" s="72"/>
      <c r="D358" s="71"/>
      <c r="E358" s="71"/>
      <c r="F358" s="71"/>
      <c r="G358" s="71"/>
      <c r="H358" s="71"/>
      <c r="I358" s="71"/>
      <c r="J358" s="71"/>
      <c r="K358" s="71"/>
      <c r="L358" s="71"/>
      <c r="M358" s="72"/>
      <c r="N358" s="71"/>
      <c r="O358" s="71"/>
      <c r="P358" s="71"/>
      <c r="Q358" s="71"/>
      <c r="R358" s="71"/>
      <c r="S358" s="71"/>
      <c r="T358" s="71"/>
      <c r="U358" s="71"/>
      <c r="V358" s="71"/>
      <c r="W358" s="71"/>
    </row>
    <row r="359" spans="1:23">
      <c r="A359" s="70"/>
      <c r="B359" s="71"/>
      <c r="C359" s="72"/>
      <c r="D359" s="71"/>
      <c r="E359" s="71"/>
      <c r="F359" s="71"/>
      <c r="G359" s="71"/>
      <c r="H359" s="71"/>
      <c r="I359" s="71"/>
      <c r="J359" s="71"/>
      <c r="K359" s="71"/>
      <c r="L359" s="71"/>
      <c r="M359" s="72"/>
      <c r="N359" s="71"/>
      <c r="O359" s="71"/>
      <c r="P359" s="71"/>
      <c r="Q359" s="71"/>
      <c r="R359" s="71"/>
      <c r="S359" s="71"/>
      <c r="T359" s="71"/>
      <c r="U359" s="71"/>
      <c r="V359" s="71"/>
      <c r="W359" s="71"/>
    </row>
    <row r="360" spans="1:23">
      <c r="A360" s="70"/>
      <c r="B360" s="71"/>
      <c r="C360" s="72"/>
      <c r="D360" s="71"/>
      <c r="E360" s="71"/>
      <c r="F360" s="71"/>
      <c r="G360" s="71"/>
      <c r="H360" s="71"/>
      <c r="I360" s="71"/>
      <c r="J360" s="71"/>
      <c r="K360" s="71"/>
      <c r="L360" s="71"/>
      <c r="M360" s="72"/>
      <c r="N360" s="71"/>
      <c r="O360" s="71"/>
      <c r="P360" s="71"/>
      <c r="Q360" s="71"/>
      <c r="R360" s="71"/>
      <c r="S360" s="71"/>
      <c r="T360" s="71"/>
      <c r="U360" s="71"/>
      <c r="V360" s="71"/>
      <c r="W360" s="71"/>
    </row>
    <row r="361" spans="1:23">
      <c r="A361" s="70"/>
      <c r="B361" s="71"/>
      <c r="C361" s="72"/>
      <c r="D361" s="71"/>
      <c r="E361" s="71"/>
      <c r="F361" s="71"/>
      <c r="G361" s="71"/>
      <c r="H361" s="71"/>
      <c r="I361" s="71"/>
      <c r="J361" s="71"/>
      <c r="K361" s="71"/>
      <c r="L361" s="71"/>
      <c r="M361" s="72"/>
      <c r="N361" s="71"/>
      <c r="O361" s="71"/>
      <c r="P361" s="71"/>
      <c r="Q361" s="71"/>
      <c r="R361" s="71"/>
      <c r="S361" s="71"/>
      <c r="T361" s="71"/>
      <c r="U361" s="71"/>
      <c r="V361" s="71"/>
      <c r="W361" s="71"/>
    </row>
    <row r="362" spans="1:23">
      <c r="A362" s="70"/>
      <c r="B362" s="71"/>
      <c r="C362" s="72"/>
      <c r="D362" s="71"/>
      <c r="E362" s="71"/>
      <c r="F362" s="71"/>
      <c r="G362" s="71"/>
      <c r="H362" s="71"/>
      <c r="I362" s="71"/>
      <c r="J362" s="71"/>
      <c r="K362" s="71"/>
      <c r="L362" s="71"/>
      <c r="M362" s="72"/>
      <c r="N362" s="71"/>
      <c r="O362" s="71"/>
      <c r="P362" s="71"/>
      <c r="Q362" s="71"/>
      <c r="R362" s="71"/>
      <c r="S362" s="71"/>
      <c r="T362" s="71"/>
      <c r="U362" s="71"/>
      <c r="V362" s="71"/>
      <c r="W362" s="71"/>
    </row>
    <row r="363" spans="1:23">
      <c r="A363" s="70"/>
      <c r="B363" s="71"/>
      <c r="C363" s="72"/>
      <c r="D363" s="71"/>
      <c r="E363" s="71"/>
      <c r="F363" s="71"/>
      <c r="G363" s="71"/>
      <c r="H363" s="71"/>
      <c r="I363" s="71"/>
      <c r="J363" s="71"/>
      <c r="K363" s="71"/>
      <c r="L363" s="71"/>
      <c r="M363" s="72"/>
      <c r="N363" s="71"/>
      <c r="O363" s="71"/>
      <c r="P363" s="71"/>
      <c r="Q363" s="71"/>
      <c r="R363" s="71"/>
      <c r="S363" s="71"/>
      <c r="T363" s="71"/>
      <c r="U363" s="71"/>
      <c r="V363" s="71"/>
      <c r="W363" s="71"/>
    </row>
    <row r="364" spans="1:23">
      <c r="A364" s="70"/>
      <c r="B364" s="71"/>
      <c r="C364" s="72"/>
      <c r="D364" s="71"/>
      <c r="E364" s="71"/>
      <c r="F364" s="71"/>
      <c r="G364" s="71"/>
      <c r="H364" s="71"/>
      <c r="I364" s="71"/>
      <c r="J364" s="71"/>
      <c r="K364" s="71"/>
      <c r="L364" s="71"/>
      <c r="M364" s="72"/>
      <c r="N364" s="71"/>
      <c r="O364" s="71"/>
      <c r="P364" s="71"/>
      <c r="Q364" s="71"/>
      <c r="R364" s="71"/>
      <c r="S364" s="71"/>
      <c r="T364" s="71"/>
      <c r="U364" s="71"/>
      <c r="V364" s="71"/>
      <c r="W364" s="71"/>
    </row>
    <row r="365" spans="1:23">
      <c r="A365" s="70"/>
      <c r="B365" s="71"/>
      <c r="C365" s="72"/>
      <c r="D365" s="71"/>
      <c r="E365" s="71"/>
      <c r="F365" s="71"/>
      <c r="G365" s="71"/>
      <c r="H365" s="71"/>
      <c r="I365" s="71"/>
      <c r="J365" s="71"/>
      <c r="K365" s="71"/>
      <c r="L365" s="71"/>
      <c r="M365" s="72"/>
      <c r="N365" s="71"/>
      <c r="O365" s="71"/>
      <c r="P365" s="71"/>
      <c r="Q365" s="71"/>
      <c r="R365" s="71"/>
      <c r="S365" s="71"/>
      <c r="T365" s="71"/>
      <c r="U365" s="71"/>
      <c r="V365" s="71"/>
      <c r="W365" s="71"/>
    </row>
    <row r="366" spans="1:23">
      <c r="A366" s="70"/>
      <c r="B366" s="71"/>
      <c r="C366" s="72"/>
      <c r="D366" s="71"/>
      <c r="E366" s="71"/>
      <c r="F366" s="71"/>
      <c r="G366" s="71"/>
      <c r="H366" s="71"/>
      <c r="I366" s="71"/>
      <c r="J366" s="71"/>
      <c r="K366" s="71"/>
      <c r="L366" s="71"/>
      <c r="M366" s="72"/>
      <c r="N366" s="71"/>
      <c r="O366" s="71"/>
      <c r="P366" s="71"/>
      <c r="Q366" s="71"/>
      <c r="R366" s="71"/>
      <c r="S366" s="71"/>
      <c r="T366" s="71"/>
      <c r="U366" s="71"/>
      <c r="V366" s="71"/>
      <c r="W366" s="71"/>
    </row>
    <row r="367" spans="1:23">
      <c r="A367" s="70"/>
      <c r="B367" s="71"/>
      <c r="C367" s="72"/>
      <c r="D367" s="71"/>
      <c r="E367" s="71"/>
      <c r="F367" s="71"/>
      <c r="G367" s="71"/>
      <c r="H367" s="71"/>
      <c r="I367" s="71"/>
      <c r="J367" s="71"/>
      <c r="K367" s="71"/>
      <c r="L367" s="71"/>
      <c r="M367" s="72"/>
      <c r="N367" s="71"/>
      <c r="O367" s="71"/>
      <c r="P367" s="71"/>
      <c r="Q367" s="71"/>
      <c r="R367" s="71"/>
      <c r="S367" s="71"/>
      <c r="T367" s="71"/>
      <c r="U367" s="71"/>
      <c r="V367" s="71"/>
      <c r="W367" s="71"/>
    </row>
    <row r="368" spans="1:23">
      <c r="A368" s="70"/>
      <c r="B368" s="71"/>
      <c r="C368" s="72"/>
      <c r="D368" s="71"/>
      <c r="E368" s="71"/>
      <c r="F368" s="71"/>
      <c r="G368" s="71"/>
      <c r="H368" s="71"/>
      <c r="I368" s="71"/>
      <c r="J368" s="71"/>
      <c r="K368" s="71"/>
      <c r="L368" s="71"/>
      <c r="M368" s="72"/>
      <c r="N368" s="71"/>
      <c r="O368" s="71"/>
      <c r="P368" s="71"/>
      <c r="Q368" s="71"/>
      <c r="R368" s="71"/>
      <c r="S368" s="71"/>
      <c r="T368" s="71"/>
      <c r="U368" s="71"/>
      <c r="V368" s="71"/>
      <c r="W368" s="71"/>
    </row>
    <row r="369" spans="1:23">
      <c r="A369" s="70"/>
      <c r="B369" s="71"/>
      <c r="C369" s="72"/>
      <c r="D369" s="71"/>
      <c r="E369" s="71"/>
      <c r="F369" s="71"/>
      <c r="G369" s="71"/>
      <c r="H369" s="71"/>
      <c r="I369" s="71"/>
      <c r="J369" s="71"/>
      <c r="K369" s="71"/>
      <c r="L369" s="71"/>
      <c r="M369" s="72"/>
      <c r="N369" s="71"/>
      <c r="O369" s="71"/>
      <c r="P369" s="71"/>
      <c r="Q369" s="71"/>
      <c r="R369" s="71"/>
      <c r="S369" s="71"/>
      <c r="T369" s="71"/>
      <c r="U369" s="71"/>
      <c r="V369" s="71"/>
      <c r="W369" s="71"/>
    </row>
    <row r="370" spans="1:23">
      <c r="A370" s="70"/>
      <c r="B370" s="71"/>
      <c r="C370" s="72"/>
      <c r="D370" s="71"/>
      <c r="E370" s="71"/>
      <c r="F370" s="71"/>
      <c r="G370" s="71"/>
      <c r="H370" s="71"/>
      <c r="I370" s="71"/>
      <c r="J370" s="71"/>
      <c r="K370" s="71"/>
      <c r="L370" s="71"/>
      <c r="M370" s="72"/>
      <c r="N370" s="71"/>
      <c r="O370" s="71"/>
      <c r="P370" s="71"/>
      <c r="Q370" s="71"/>
      <c r="R370" s="71"/>
      <c r="S370" s="71"/>
      <c r="T370" s="71"/>
      <c r="U370" s="71"/>
      <c r="V370" s="71"/>
      <c r="W370" s="71"/>
    </row>
    <row r="371" spans="1:23">
      <c r="A371" s="70"/>
      <c r="B371" s="71"/>
      <c r="C371" s="72"/>
      <c r="D371" s="71"/>
      <c r="E371" s="71"/>
      <c r="F371" s="71"/>
      <c r="G371" s="71"/>
      <c r="H371" s="71"/>
      <c r="I371" s="71"/>
      <c r="J371" s="71"/>
      <c r="K371" s="71"/>
      <c r="L371" s="71"/>
      <c r="M371" s="72"/>
      <c r="N371" s="71"/>
      <c r="O371" s="71"/>
      <c r="P371" s="71"/>
      <c r="Q371" s="71"/>
      <c r="R371" s="71"/>
      <c r="S371" s="71"/>
      <c r="T371" s="71"/>
      <c r="U371" s="71"/>
      <c r="V371" s="71"/>
      <c r="W371" s="71"/>
    </row>
    <row r="372" spans="1:23">
      <c r="A372" s="70"/>
      <c r="B372" s="71"/>
      <c r="C372" s="72"/>
      <c r="D372" s="71"/>
      <c r="E372" s="71"/>
      <c r="F372" s="71"/>
      <c r="G372" s="71"/>
      <c r="H372" s="71"/>
      <c r="I372" s="71"/>
      <c r="J372" s="71"/>
      <c r="K372" s="71"/>
      <c r="L372" s="71"/>
      <c r="M372" s="72"/>
      <c r="N372" s="71"/>
      <c r="O372" s="71"/>
      <c r="P372" s="71"/>
      <c r="Q372" s="71"/>
      <c r="R372" s="71"/>
      <c r="S372" s="71"/>
      <c r="T372" s="71"/>
      <c r="U372" s="71"/>
      <c r="V372" s="71"/>
      <c r="W372" s="71"/>
    </row>
    <row r="373" spans="1:23">
      <c r="A373" s="70"/>
      <c r="B373" s="71"/>
      <c r="C373" s="72"/>
      <c r="D373" s="71"/>
      <c r="E373" s="71"/>
      <c r="F373" s="71"/>
      <c r="G373" s="71"/>
      <c r="H373" s="71"/>
      <c r="I373" s="71"/>
      <c r="J373" s="71"/>
      <c r="K373" s="71"/>
      <c r="L373" s="71"/>
      <c r="M373" s="72"/>
      <c r="N373" s="71"/>
      <c r="O373" s="71"/>
      <c r="P373" s="71"/>
      <c r="Q373" s="71"/>
      <c r="R373" s="71"/>
      <c r="S373" s="71"/>
      <c r="T373" s="71"/>
      <c r="U373" s="71"/>
      <c r="V373" s="71"/>
      <c r="W373" s="71"/>
    </row>
    <row r="374" spans="1:23">
      <c r="A374" s="70"/>
      <c r="B374" s="71"/>
      <c r="C374" s="72"/>
      <c r="D374" s="71"/>
      <c r="E374" s="71"/>
      <c r="F374" s="71"/>
      <c r="G374" s="71"/>
      <c r="H374" s="71"/>
      <c r="I374" s="71"/>
      <c r="J374" s="71"/>
      <c r="K374" s="71"/>
      <c r="L374" s="71"/>
      <c r="M374" s="72"/>
      <c r="N374" s="71"/>
      <c r="O374" s="71"/>
      <c r="P374" s="71"/>
      <c r="Q374" s="71"/>
      <c r="R374" s="71"/>
      <c r="S374" s="71"/>
      <c r="T374" s="71"/>
      <c r="U374" s="71"/>
      <c r="V374" s="71"/>
      <c r="W374" s="71"/>
    </row>
    <row r="375" spans="1:23">
      <c r="A375" s="70"/>
      <c r="B375" s="71"/>
      <c r="C375" s="72"/>
      <c r="D375" s="71"/>
      <c r="E375" s="71"/>
      <c r="F375" s="71"/>
      <c r="G375" s="71"/>
      <c r="H375" s="71"/>
      <c r="I375" s="71"/>
      <c r="J375" s="71"/>
      <c r="K375" s="71"/>
      <c r="L375" s="71"/>
      <c r="M375" s="72"/>
      <c r="N375" s="71"/>
      <c r="O375" s="71"/>
      <c r="P375" s="71"/>
      <c r="Q375" s="71"/>
      <c r="R375" s="71"/>
      <c r="S375" s="71"/>
      <c r="T375" s="71"/>
      <c r="U375" s="71"/>
      <c r="V375" s="71"/>
      <c r="W375" s="71"/>
    </row>
    <row r="376" spans="1:23">
      <c r="A376" s="70"/>
      <c r="B376" s="71"/>
      <c r="C376" s="72"/>
      <c r="D376" s="71"/>
      <c r="E376" s="71"/>
      <c r="F376" s="71"/>
      <c r="G376" s="71"/>
      <c r="H376" s="71"/>
      <c r="I376" s="71"/>
      <c r="J376" s="71"/>
      <c r="K376" s="71"/>
      <c r="L376" s="71"/>
      <c r="M376" s="72"/>
      <c r="N376" s="71"/>
      <c r="O376" s="71"/>
      <c r="P376" s="71"/>
      <c r="Q376" s="71"/>
      <c r="R376" s="71"/>
      <c r="S376" s="71"/>
      <c r="T376" s="71"/>
      <c r="U376" s="71"/>
      <c r="V376" s="71"/>
      <c r="W376" s="71"/>
    </row>
    <row r="377" spans="1:23">
      <c r="A377" s="70"/>
      <c r="B377" s="71"/>
      <c r="C377" s="72"/>
      <c r="D377" s="71"/>
      <c r="E377" s="71"/>
      <c r="F377" s="71"/>
      <c r="G377" s="71"/>
      <c r="H377" s="71"/>
      <c r="I377" s="71"/>
      <c r="J377" s="71"/>
      <c r="K377" s="71"/>
      <c r="L377" s="71"/>
      <c r="M377" s="72"/>
      <c r="N377" s="71"/>
      <c r="O377" s="71"/>
      <c r="P377" s="71"/>
      <c r="Q377" s="71"/>
      <c r="R377" s="71"/>
      <c r="S377" s="71"/>
      <c r="T377" s="71"/>
      <c r="U377" s="71"/>
      <c r="V377" s="71"/>
      <c r="W377" s="71"/>
    </row>
    <row r="378" spans="1:23">
      <c r="A378" s="70"/>
      <c r="B378" s="71"/>
      <c r="C378" s="72"/>
      <c r="D378" s="71"/>
      <c r="E378" s="71"/>
      <c r="F378" s="71"/>
      <c r="G378" s="71"/>
      <c r="H378" s="71"/>
      <c r="I378" s="71"/>
      <c r="J378" s="71"/>
      <c r="K378" s="71"/>
      <c r="L378" s="71"/>
      <c r="M378" s="72"/>
      <c r="N378" s="71"/>
      <c r="O378" s="71"/>
      <c r="P378" s="71"/>
      <c r="Q378" s="71"/>
      <c r="R378" s="71"/>
      <c r="S378" s="71"/>
      <c r="T378" s="71"/>
      <c r="U378" s="71"/>
      <c r="V378" s="71"/>
      <c r="W378" s="71"/>
    </row>
    <row r="379" spans="1:23">
      <c r="A379" s="70"/>
      <c r="B379" s="71"/>
      <c r="C379" s="72"/>
      <c r="D379" s="71"/>
      <c r="E379" s="71"/>
      <c r="F379" s="71"/>
      <c r="G379" s="71"/>
      <c r="H379" s="71"/>
      <c r="I379" s="71"/>
      <c r="J379" s="71"/>
      <c r="K379" s="71"/>
      <c r="L379" s="71"/>
      <c r="M379" s="72"/>
      <c r="N379" s="71"/>
      <c r="O379" s="71"/>
      <c r="P379" s="71"/>
      <c r="Q379" s="71"/>
      <c r="R379" s="71"/>
      <c r="S379" s="71"/>
      <c r="T379" s="71"/>
      <c r="U379" s="71"/>
      <c r="V379" s="71"/>
      <c r="W379" s="71"/>
    </row>
    <row r="380" spans="1:23">
      <c r="A380" s="70"/>
      <c r="B380" s="71"/>
      <c r="C380" s="72"/>
      <c r="D380" s="71"/>
      <c r="E380" s="71"/>
      <c r="F380" s="71"/>
      <c r="G380" s="71"/>
      <c r="H380" s="71"/>
      <c r="I380" s="71"/>
      <c r="J380" s="71"/>
      <c r="K380" s="71"/>
      <c r="L380" s="71"/>
      <c r="M380" s="72"/>
      <c r="N380" s="71"/>
      <c r="O380" s="71"/>
      <c r="P380" s="71"/>
      <c r="Q380" s="71"/>
      <c r="R380" s="71"/>
      <c r="S380" s="71"/>
      <c r="T380" s="71"/>
      <c r="U380" s="71"/>
      <c r="V380" s="71"/>
      <c r="W380" s="71"/>
    </row>
    <row r="381" spans="1:23">
      <c r="A381" s="70"/>
      <c r="B381" s="71"/>
      <c r="C381" s="72"/>
      <c r="D381" s="71"/>
      <c r="E381" s="71"/>
      <c r="F381" s="71"/>
      <c r="G381" s="71"/>
      <c r="H381" s="71"/>
      <c r="I381" s="71"/>
      <c r="J381" s="71"/>
      <c r="K381" s="71"/>
      <c r="L381" s="71"/>
      <c r="M381" s="72"/>
      <c r="N381" s="71"/>
      <c r="O381" s="71"/>
      <c r="P381" s="71"/>
      <c r="Q381" s="71"/>
      <c r="R381" s="71"/>
      <c r="S381" s="71"/>
      <c r="T381" s="71"/>
      <c r="U381" s="71"/>
      <c r="V381" s="71"/>
      <c r="W381" s="71"/>
    </row>
    <row r="382" spans="1:23">
      <c r="A382" s="70"/>
      <c r="B382" s="71"/>
      <c r="C382" s="72"/>
      <c r="D382" s="71"/>
      <c r="E382" s="71"/>
      <c r="F382" s="71"/>
      <c r="G382" s="71"/>
      <c r="H382" s="71"/>
      <c r="I382" s="71"/>
      <c r="J382" s="71"/>
      <c r="K382" s="71"/>
      <c r="L382" s="71"/>
      <c r="M382" s="72"/>
      <c r="N382" s="71"/>
      <c r="O382" s="71"/>
      <c r="P382" s="71"/>
      <c r="Q382" s="71"/>
      <c r="R382" s="71"/>
      <c r="S382" s="71"/>
      <c r="T382" s="71"/>
      <c r="U382" s="71"/>
      <c r="V382" s="71"/>
      <c r="W382" s="71"/>
    </row>
    <row r="383" spans="1:23">
      <c r="A383" s="70"/>
      <c r="B383" s="71"/>
      <c r="C383" s="72"/>
      <c r="D383" s="71"/>
      <c r="E383" s="71"/>
      <c r="F383" s="71"/>
      <c r="G383" s="71"/>
      <c r="H383" s="71"/>
      <c r="I383" s="71"/>
      <c r="J383" s="71"/>
      <c r="K383" s="71"/>
      <c r="L383" s="71"/>
      <c r="M383" s="72"/>
      <c r="N383" s="71"/>
      <c r="O383" s="71"/>
      <c r="P383" s="71"/>
      <c r="Q383" s="71"/>
      <c r="R383" s="71"/>
      <c r="S383" s="71"/>
      <c r="T383" s="71"/>
      <c r="U383" s="71"/>
      <c r="V383" s="71"/>
      <c r="W383" s="71"/>
    </row>
    <row r="384" spans="1:23">
      <c r="A384" s="70"/>
      <c r="B384" s="71"/>
      <c r="C384" s="72"/>
      <c r="D384" s="71"/>
      <c r="E384" s="71"/>
      <c r="F384" s="71"/>
      <c r="G384" s="71"/>
      <c r="H384" s="71"/>
      <c r="I384" s="71"/>
      <c r="J384" s="71"/>
      <c r="K384" s="71"/>
      <c r="L384" s="71"/>
      <c r="M384" s="72"/>
      <c r="N384" s="71"/>
      <c r="O384" s="71"/>
      <c r="P384" s="71"/>
      <c r="Q384" s="71"/>
      <c r="R384" s="71"/>
      <c r="S384" s="71"/>
      <c r="T384" s="71"/>
      <c r="U384" s="71"/>
      <c r="V384" s="71"/>
      <c r="W384" s="71"/>
    </row>
    <row r="385" spans="1:23">
      <c r="A385" s="70"/>
      <c r="B385" s="71"/>
      <c r="C385" s="72"/>
      <c r="D385" s="71"/>
      <c r="E385" s="71"/>
      <c r="F385" s="71"/>
      <c r="G385" s="71"/>
      <c r="H385" s="71"/>
      <c r="I385" s="71"/>
      <c r="J385" s="71"/>
      <c r="K385" s="71"/>
      <c r="L385" s="71"/>
      <c r="M385" s="72"/>
      <c r="N385" s="71"/>
      <c r="O385" s="71"/>
      <c r="P385" s="71"/>
      <c r="Q385" s="71"/>
      <c r="R385" s="71"/>
      <c r="S385" s="71"/>
      <c r="T385" s="71"/>
      <c r="U385" s="71"/>
      <c r="V385" s="71"/>
      <c r="W385" s="71"/>
    </row>
    <row r="386" spans="1:23">
      <c r="A386" s="70"/>
      <c r="B386" s="71"/>
      <c r="C386" s="72"/>
      <c r="D386" s="71"/>
      <c r="E386" s="71"/>
      <c r="F386" s="71"/>
      <c r="G386" s="71"/>
      <c r="H386" s="71"/>
      <c r="I386" s="71"/>
      <c r="J386" s="71"/>
      <c r="K386" s="71"/>
      <c r="L386" s="71"/>
      <c r="M386" s="72"/>
      <c r="N386" s="71"/>
      <c r="O386" s="71"/>
      <c r="P386" s="71"/>
      <c r="Q386" s="71"/>
      <c r="R386" s="71"/>
      <c r="S386" s="71"/>
      <c r="T386" s="71"/>
      <c r="U386" s="71"/>
      <c r="V386" s="71"/>
      <c r="W386" s="71"/>
    </row>
    <row r="387" spans="1:23">
      <c r="A387" s="70"/>
      <c r="B387" s="71"/>
      <c r="C387" s="72"/>
      <c r="D387" s="71"/>
      <c r="E387" s="71"/>
      <c r="F387" s="71"/>
      <c r="G387" s="71"/>
      <c r="H387" s="71"/>
      <c r="I387" s="71"/>
      <c r="J387" s="71"/>
      <c r="K387" s="71"/>
      <c r="L387" s="71"/>
      <c r="M387" s="72"/>
      <c r="N387" s="71"/>
      <c r="O387" s="71"/>
      <c r="P387" s="71"/>
      <c r="Q387" s="71"/>
      <c r="R387" s="71"/>
      <c r="S387" s="71"/>
      <c r="T387" s="71"/>
      <c r="U387" s="71"/>
      <c r="V387" s="71"/>
      <c r="W387" s="71"/>
    </row>
    <row r="388" spans="1:23">
      <c r="A388" s="70"/>
      <c r="B388" s="71"/>
      <c r="C388" s="72"/>
      <c r="D388" s="71"/>
      <c r="E388" s="71"/>
      <c r="F388" s="71"/>
      <c r="G388" s="71"/>
      <c r="H388" s="71"/>
      <c r="I388" s="71"/>
      <c r="J388" s="71"/>
      <c r="K388" s="71"/>
      <c r="L388" s="71"/>
      <c r="M388" s="72"/>
      <c r="N388" s="71"/>
      <c r="O388" s="71"/>
      <c r="P388" s="71"/>
      <c r="Q388" s="71"/>
      <c r="R388" s="71"/>
      <c r="S388" s="71"/>
      <c r="T388" s="71"/>
      <c r="U388" s="71"/>
      <c r="V388" s="71"/>
      <c r="W388" s="71"/>
    </row>
    <row r="389" spans="1:23">
      <c r="A389" s="70"/>
      <c r="B389" s="71"/>
      <c r="C389" s="72"/>
      <c r="D389" s="71"/>
      <c r="E389" s="71"/>
      <c r="F389" s="71"/>
      <c r="G389" s="71"/>
      <c r="H389" s="71"/>
      <c r="I389" s="71"/>
      <c r="J389" s="71"/>
      <c r="K389" s="71"/>
      <c r="L389" s="71"/>
      <c r="M389" s="72"/>
      <c r="N389" s="71"/>
      <c r="O389" s="71"/>
      <c r="P389" s="71"/>
      <c r="Q389" s="71"/>
      <c r="R389" s="71"/>
      <c r="S389" s="71"/>
      <c r="T389" s="71"/>
      <c r="U389" s="71"/>
      <c r="V389" s="71"/>
      <c r="W389" s="71"/>
    </row>
    <row r="390" spans="1:23">
      <c r="A390" s="70"/>
      <c r="B390" s="71"/>
      <c r="C390" s="72"/>
      <c r="D390" s="71"/>
      <c r="E390" s="71"/>
      <c r="F390" s="71"/>
      <c r="G390" s="71"/>
      <c r="H390" s="71"/>
      <c r="I390" s="71"/>
      <c r="J390" s="71"/>
      <c r="K390" s="71"/>
      <c r="L390" s="71"/>
      <c r="M390" s="72"/>
      <c r="N390" s="71"/>
      <c r="O390" s="71"/>
      <c r="P390" s="71"/>
      <c r="Q390" s="71"/>
      <c r="R390" s="71"/>
      <c r="S390" s="71"/>
      <c r="T390" s="71"/>
      <c r="U390" s="71"/>
      <c r="V390" s="71"/>
      <c r="W390" s="71"/>
    </row>
    <row r="391" spans="1:23">
      <c r="A391" s="70"/>
      <c r="B391" s="71"/>
      <c r="C391" s="72"/>
      <c r="D391" s="71"/>
      <c r="E391" s="71"/>
      <c r="F391" s="71"/>
      <c r="G391" s="71"/>
      <c r="H391" s="71"/>
      <c r="I391" s="71"/>
      <c r="J391" s="71"/>
      <c r="K391" s="71"/>
      <c r="L391" s="71"/>
      <c r="M391" s="72"/>
      <c r="N391" s="71"/>
      <c r="O391" s="71"/>
      <c r="P391" s="71"/>
      <c r="Q391" s="71"/>
      <c r="R391" s="71"/>
      <c r="S391" s="71"/>
      <c r="T391" s="71"/>
      <c r="U391" s="71"/>
      <c r="V391" s="71"/>
      <c r="W391" s="71"/>
    </row>
    <row r="392" spans="1:23">
      <c r="A392" s="70"/>
      <c r="B392" s="71"/>
      <c r="C392" s="72"/>
      <c r="D392" s="71"/>
      <c r="E392" s="71"/>
      <c r="F392" s="71"/>
      <c r="G392" s="71"/>
      <c r="H392" s="71"/>
      <c r="I392" s="71"/>
      <c r="J392" s="71"/>
      <c r="K392" s="71"/>
      <c r="L392" s="71"/>
      <c r="M392" s="72"/>
      <c r="N392" s="71"/>
      <c r="O392" s="71"/>
      <c r="P392" s="71"/>
      <c r="Q392" s="71"/>
      <c r="R392" s="71"/>
      <c r="S392" s="71"/>
      <c r="T392" s="71"/>
      <c r="U392" s="71"/>
      <c r="V392" s="71"/>
      <c r="W392" s="71"/>
    </row>
    <row r="393" spans="1:23">
      <c r="A393" s="70"/>
      <c r="B393" s="71"/>
      <c r="C393" s="72"/>
      <c r="D393" s="71"/>
      <c r="E393" s="71"/>
      <c r="F393" s="71"/>
      <c r="G393" s="71"/>
      <c r="H393" s="71"/>
      <c r="I393" s="71"/>
      <c r="J393" s="71"/>
      <c r="K393" s="71"/>
      <c r="L393" s="71"/>
      <c r="M393" s="72"/>
      <c r="N393" s="71"/>
      <c r="O393" s="71"/>
      <c r="P393" s="71"/>
      <c r="Q393" s="71"/>
      <c r="R393" s="71"/>
      <c r="S393" s="71"/>
      <c r="T393" s="71"/>
      <c r="U393" s="71"/>
      <c r="V393" s="71"/>
      <c r="W393" s="71"/>
    </row>
    <row r="394" spans="1:23">
      <c r="A394" s="70"/>
      <c r="B394" s="71"/>
      <c r="C394" s="72"/>
      <c r="D394" s="71"/>
      <c r="E394" s="71"/>
      <c r="F394" s="71"/>
      <c r="G394" s="71"/>
      <c r="H394" s="71"/>
      <c r="I394" s="71"/>
      <c r="J394" s="71"/>
      <c r="K394" s="71"/>
      <c r="L394" s="71"/>
      <c r="M394" s="72"/>
      <c r="N394" s="71"/>
      <c r="O394" s="71"/>
      <c r="P394" s="71"/>
      <c r="Q394" s="71"/>
      <c r="R394" s="71"/>
      <c r="S394" s="71"/>
      <c r="T394" s="71"/>
      <c r="U394" s="71"/>
      <c r="V394" s="71"/>
      <c r="W394" s="71"/>
    </row>
    <row r="395" spans="1:23">
      <c r="A395" s="70"/>
      <c r="B395" s="71"/>
      <c r="C395" s="72"/>
      <c r="D395" s="71"/>
      <c r="E395" s="71"/>
      <c r="F395" s="71"/>
      <c r="G395" s="71"/>
      <c r="H395" s="71"/>
      <c r="I395" s="71"/>
      <c r="J395" s="71"/>
      <c r="K395" s="71"/>
      <c r="L395" s="71"/>
      <c r="M395" s="72"/>
      <c r="N395" s="71"/>
      <c r="O395" s="71"/>
      <c r="P395" s="71"/>
      <c r="Q395" s="71"/>
      <c r="R395" s="71"/>
      <c r="S395" s="71"/>
      <c r="T395" s="71"/>
      <c r="U395" s="71"/>
      <c r="V395" s="71"/>
      <c r="W395" s="71"/>
    </row>
    <row r="396" spans="1:23">
      <c r="A396" s="70"/>
      <c r="B396" s="71"/>
      <c r="C396" s="72"/>
      <c r="D396" s="71"/>
      <c r="E396" s="71"/>
      <c r="F396" s="71"/>
      <c r="G396" s="71"/>
      <c r="H396" s="71"/>
      <c r="I396" s="71"/>
      <c r="J396" s="71"/>
      <c r="K396" s="71"/>
      <c r="L396" s="71"/>
      <c r="M396" s="72"/>
      <c r="N396" s="71"/>
      <c r="O396" s="71"/>
      <c r="P396" s="71"/>
      <c r="Q396" s="71"/>
      <c r="R396" s="71"/>
      <c r="S396" s="71"/>
      <c r="T396" s="71"/>
      <c r="U396" s="71"/>
      <c r="V396" s="71"/>
      <c r="W396" s="71"/>
    </row>
    <row r="397" spans="1:23">
      <c r="A397" s="70"/>
      <c r="B397" s="71"/>
      <c r="C397" s="72"/>
      <c r="D397" s="71"/>
      <c r="E397" s="71"/>
      <c r="F397" s="71"/>
      <c r="G397" s="71"/>
      <c r="H397" s="71"/>
      <c r="I397" s="71"/>
      <c r="J397" s="71"/>
      <c r="K397" s="71"/>
      <c r="L397" s="71"/>
      <c r="M397" s="72"/>
      <c r="N397" s="71"/>
      <c r="O397" s="71"/>
      <c r="P397" s="71"/>
      <c r="Q397" s="71"/>
      <c r="R397" s="71"/>
      <c r="S397" s="71"/>
      <c r="T397" s="71"/>
      <c r="U397" s="71"/>
      <c r="V397" s="71"/>
      <c r="W397" s="71"/>
    </row>
    <row r="398" spans="1:23">
      <c r="A398" s="70"/>
      <c r="B398" s="71"/>
      <c r="C398" s="72"/>
      <c r="D398" s="71"/>
      <c r="E398" s="71"/>
      <c r="F398" s="71"/>
      <c r="G398" s="71"/>
      <c r="H398" s="71"/>
      <c r="I398" s="71"/>
      <c r="J398" s="71"/>
      <c r="K398" s="71"/>
      <c r="L398" s="71"/>
      <c r="M398" s="72"/>
      <c r="N398" s="71"/>
      <c r="O398" s="71"/>
      <c r="P398" s="71"/>
      <c r="Q398" s="71"/>
      <c r="R398" s="71"/>
      <c r="S398" s="71"/>
      <c r="T398" s="71"/>
      <c r="U398" s="71"/>
      <c r="V398" s="71"/>
      <c r="W398" s="71"/>
    </row>
    <row r="399" spans="1:23">
      <c r="A399" s="70"/>
      <c r="B399" s="71"/>
      <c r="C399" s="72"/>
      <c r="D399" s="71"/>
      <c r="E399" s="71"/>
      <c r="F399" s="71"/>
      <c r="G399" s="71"/>
      <c r="H399" s="71"/>
      <c r="I399" s="71"/>
      <c r="J399" s="71"/>
      <c r="K399" s="71"/>
      <c r="L399" s="71"/>
      <c r="M399" s="72"/>
      <c r="N399" s="71"/>
      <c r="O399" s="71"/>
      <c r="P399" s="71"/>
      <c r="Q399" s="71"/>
      <c r="R399" s="71"/>
      <c r="S399" s="71"/>
      <c r="T399" s="71"/>
      <c r="U399" s="71"/>
      <c r="V399" s="71"/>
      <c r="W399" s="71"/>
    </row>
    <row r="400" spans="1:23">
      <c r="A400" s="70"/>
      <c r="B400" s="71"/>
      <c r="C400" s="72"/>
      <c r="D400" s="71"/>
      <c r="E400" s="71"/>
      <c r="F400" s="71"/>
      <c r="G400" s="71"/>
      <c r="H400" s="71"/>
      <c r="I400" s="71"/>
      <c r="J400" s="71"/>
      <c r="K400" s="71"/>
      <c r="L400" s="71"/>
      <c r="M400" s="72"/>
      <c r="N400" s="71"/>
      <c r="O400" s="71"/>
      <c r="P400" s="71"/>
      <c r="Q400" s="71"/>
      <c r="R400" s="71"/>
      <c r="S400" s="71"/>
      <c r="T400" s="71"/>
      <c r="U400" s="71"/>
      <c r="V400" s="71"/>
      <c r="W400" s="71"/>
    </row>
    <row r="401" spans="1:23">
      <c r="A401" s="70"/>
      <c r="B401" s="71"/>
      <c r="C401" s="72"/>
      <c r="D401" s="71"/>
      <c r="E401" s="71"/>
      <c r="F401" s="71"/>
      <c r="G401" s="71"/>
      <c r="H401" s="71"/>
      <c r="I401" s="71"/>
      <c r="J401" s="71"/>
      <c r="K401" s="71"/>
      <c r="L401" s="71"/>
      <c r="M401" s="72"/>
      <c r="N401" s="71"/>
      <c r="O401" s="71"/>
      <c r="P401" s="71"/>
      <c r="Q401" s="71"/>
      <c r="R401" s="71"/>
      <c r="S401" s="71"/>
      <c r="T401" s="71"/>
      <c r="U401" s="71"/>
      <c r="V401" s="71"/>
      <c r="W401" s="71"/>
    </row>
    <row r="402" spans="1:23">
      <c r="A402" s="70"/>
      <c r="B402" s="71"/>
      <c r="C402" s="72"/>
      <c r="D402" s="71"/>
      <c r="E402" s="71"/>
      <c r="F402" s="71"/>
      <c r="G402" s="71"/>
      <c r="H402" s="71"/>
      <c r="I402" s="71"/>
      <c r="J402" s="71"/>
      <c r="K402" s="71"/>
      <c r="L402" s="71"/>
      <c r="M402" s="72"/>
      <c r="N402" s="71"/>
      <c r="O402" s="71"/>
      <c r="P402" s="71"/>
      <c r="Q402" s="71"/>
      <c r="R402" s="71"/>
      <c r="S402" s="71"/>
      <c r="T402" s="71"/>
      <c r="U402" s="71"/>
      <c r="V402" s="71"/>
      <c r="W402" s="71"/>
    </row>
    <row r="403" spans="1:23">
      <c r="A403" s="70"/>
      <c r="B403" s="71"/>
      <c r="C403" s="72"/>
      <c r="D403" s="71"/>
      <c r="E403" s="71"/>
      <c r="F403" s="71"/>
      <c r="G403" s="71"/>
      <c r="H403" s="71"/>
      <c r="I403" s="71"/>
      <c r="J403" s="71"/>
      <c r="K403" s="71"/>
      <c r="L403" s="71"/>
      <c r="M403" s="72"/>
      <c r="N403" s="71"/>
      <c r="O403" s="71"/>
      <c r="P403" s="71"/>
      <c r="Q403" s="71"/>
      <c r="R403" s="71"/>
      <c r="S403" s="71"/>
      <c r="T403" s="71"/>
      <c r="U403" s="71"/>
      <c r="V403" s="71"/>
      <c r="W403" s="71"/>
    </row>
    <row r="404" spans="1:23">
      <c r="A404" s="70"/>
      <c r="B404" s="71"/>
      <c r="C404" s="72"/>
      <c r="D404" s="71"/>
      <c r="E404" s="71"/>
      <c r="F404" s="71"/>
      <c r="G404" s="71"/>
      <c r="H404" s="71"/>
      <c r="I404" s="71"/>
      <c r="J404" s="71"/>
      <c r="K404" s="71"/>
      <c r="L404" s="71"/>
      <c r="M404" s="72"/>
      <c r="N404" s="71"/>
      <c r="O404" s="71"/>
      <c r="P404" s="71"/>
      <c r="Q404" s="71"/>
      <c r="R404" s="71"/>
      <c r="S404" s="71"/>
      <c r="T404" s="71"/>
      <c r="U404" s="71"/>
      <c r="V404" s="71"/>
      <c r="W404" s="71"/>
    </row>
    <row r="405" spans="1:23">
      <c r="A405" s="70"/>
      <c r="B405" s="71"/>
      <c r="C405" s="72"/>
      <c r="D405" s="71"/>
      <c r="E405" s="71"/>
      <c r="F405" s="71"/>
      <c r="G405" s="71"/>
      <c r="H405" s="71"/>
      <c r="I405" s="71"/>
      <c r="J405" s="71"/>
      <c r="K405" s="71"/>
      <c r="L405" s="71"/>
      <c r="M405" s="72"/>
      <c r="N405" s="71"/>
      <c r="O405" s="71"/>
      <c r="P405" s="71"/>
      <c r="Q405" s="71"/>
      <c r="R405" s="71"/>
      <c r="S405" s="71"/>
      <c r="T405" s="71"/>
      <c r="U405" s="71"/>
      <c r="V405" s="71"/>
      <c r="W405" s="71"/>
    </row>
    <row r="406" spans="1:23">
      <c r="A406" s="70"/>
      <c r="B406" s="71"/>
      <c r="C406" s="72"/>
      <c r="D406" s="71"/>
      <c r="E406" s="71"/>
      <c r="F406" s="71"/>
      <c r="G406" s="71"/>
      <c r="H406" s="71"/>
      <c r="I406" s="71"/>
      <c r="J406" s="71"/>
      <c r="K406" s="71"/>
      <c r="L406" s="71"/>
      <c r="M406" s="72"/>
      <c r="N406" s="71"/>
      <c r="O406" s="71"/>
      <c r="P406" s="71"/>
      <c r="Q406" s="71"/>
      <c r="R406" s="71"/>
      <c r="S406" s="71"/>
      <c r="T406" s="71"/>
      <c r="U406" s="71"/>
      <c r="V406" s="71"/>
      <c r="W406" s="71"/>
    </row>
    <row r="407" spans="1:23">
      <c r="A407" s="70"/>
      <c r="B407" s="71"/>
      <c r="C407" s="72"/>
      <c r="D407" s="71"/>
      <c r="E407" s="71"/>
      <c r="F407" s="71"/>
      <c r="G407" s="71"/>
      <c r="H407" s="71"/>
      <c r="I407" s="71"/>
      <c r="J407" s="71"/>
      <c r="K407" s="71"/>
      <c r="L407" s="71"/>
      <c r="M407" s="72"/>
      <c r="N407" s="71"/>
      <c r="O407" s="71"/>
      <c r="P407" s="71"/>
      <c r="Q407" s="71"/>
      <c r="R407" s="71"/>
      <c r="S407" s="71"/>
      <c r="T407" s="71"/>
      <c r="U407" s="71"/>
      <c r="V407" s="71"/>
      <c r="W407" s="71"/>
    </row>
    <row r="408" spans="1:23">
      <c r="A408" s="70"/>
      <c r="B408" s="71"/>
      <c r="C408" s="72"/>
      <c r="D408" s="71"/>
      <c r="E408" s="71"/>
      <c r="F408" s="71"/>
      <c r="G408" s="71"/>
      <c r="H408" s="71"/>
      <c r="I408" s="71"/>
      <c r="J408" s="71"/>
      <c r="K408" s="71"/>
      <c r="L408" s="71"/>
      <c r="M408" s="72"/>
      <c r="N408" s="71"/>
      <c r="O408" s="71"/>
      <c r="P408" s="71"/>
      <c r="Q408" s="71"/>
      <c r="R408" s="71"/>
      <c r="S408" s="71"/>
      <c r="T408" s="71"/>
      <c r="U408" s="71"/>
      <c r="V408" s="71"/>
      <c r="W408" s="71"/>
    </row>
    <row r="409" spans="1:23">
      <c r="A409" s="70"/>
      <c r="B409" s="71"/>
      <c r="C409" s="72"/>
      <c r="D409" s="71"/>
      <c r="E409" s="71"/>
      <c r="F409" s="71"/>
      <c r="G409" s="71"/>
      <c r="H409" s="71"/>
      <c r="I409" s="71"/>
      <c r="J409" s="71"/>
      <c r="K409" s="71"/>
      <c r="L409" s="71"/>
      <c r="M409" s="72"/>
      <c r="N409" s="71"/>
      <c r="O409" s="71"/>
      <c r="P409" s="71"/>
      <c r="Q409" s="71"/>
      <c r="R409" s="71"/>
      <c r="S409" s="71"/>
      <c r="T409" s="71"/>
      <c r="U409" s="71"/>
      <c r="V409" s="71"/>
      <c r="W409" s="71"/>
    </row>
    <row r="410" spans="1:23">
      <c r="A410" s="70"/>
      <c r="B410" s="71"/>
      <c r="C410" s="72"/>
      <c r="D410" s="71"/>
      <c r="E410" s="71"/>
      <c r="F410" s="71"/>
      <c r="G410" s="71"/>
      <c r="H410" s="71"/>
      <c r="I410" s="71"/>
      <c r="J410" s="71"/>
      <c r="K410" s="71"/>
      <c r="L410" s="71"/>
      <c r="M410" s="72"/>
      <c r="N410" s="71"/>
      <c r="O410" s="71"/>
      <c r="P410" s="71"/>
      <c r="Q410" s="71"/>
      <c r="R410" s="71"/>
      <c r="S410" s="71"/>
      <c r="T410" s="71"/>
      <c r="U410" s="71"/>
      <c r="V410" s="71"/>
      <c r="W410" s="71"/>
    </row>
    <row r="411" spans="1:23">
      <c r="A411" s="70"/>
      <c r="B411" s="71"/>
      <c r="C411" s="72"/>
      <c r="D411" s="71"/>
      <c r="E411" s="71"/>
      <c r="F411" s="71"/>
      <c r="G411" s="71"/>
      <c r="H411" s="71"/>
      <c r="I411" s="71"/>
      <c r="J411" s="71"/>
      <c r="K411" s="71"/>
      <c r="L411" s="71"/>
      <c r="M411" s="72"/>
      <c r="N411" s="71"/>
      <c r="O411" s="71"/>
      <c r="P411" s="71"/>
      <c r="Q411" s="71"/>
      <c r="R411" s="71"/>
      <c r="S411" s="71"/>
      <c r="T411" s="71"/>
      <c r="U411" s="71"/>
      <c r="V411" s="71"/>
      <c r="W411" s="71"/>
    </row>
    <row r="412" spans="1:23">
      <c r="A412" s="70"/>
      <c r="B412" s="71"/>
      <c r="C412" s="72"/>
      <c r="D412" s="71"/>
      <c r="E412" s="71"/>
      <c r="F412" s="71"/>
      <c r="G412" s="71"/>
      <c r="H412" s="71"/>
      <c r="I412" s="71"/>
      <c r="J412" s="71"/>
      <c r="K412" s="71"/>
      <c r="L412" s="71"/>
      <c r="M412" s="72"/>
      <c r="N412" s="71"/>
      <c r="O412" s="71"/>
      <c r="P412" s="71"/>
      <c r="Q412" s="71"/>
      <c r="R412" s="71"/>
      <c r="S412" s="71"/>
      <c r="T412" s="71"/>
      <c r="U412" s="71"/>
      <c r="V412" s="71"/>
      <c r="W412" s="71"/>
    </row>
    <row r="413" spans="1:23">
      <c r="A413" s="70"/>
      <c r="B413" s="71"/>
      <c r="C413" s="72"/>
      <c r="D413" s="71"/>
      <c r="E413" s="71"/>
      <c r="F413" s="71"/>
      <c r="G413" s="71"/>
      <c r="H413" s="71"/>
      <c r="I413" s="71"/>
      <c r="J413" s="71"/>
      <c r="K413" s="71"/>
      <c r="L413" s="71"/>
      <c r="M413" s="72"/>
      <c r="N413" s="71"/>
      <c r="O413" s="71"/>
      <c r="P413" s="71"/>
      <c r="Q413" s="71"/>
      <c r="R413" s="71"/>
      <c r="S413" s="71"/>
      <c r="T413" s="71"/>
      <c r="U413" s="71"/>
      <c r="V413" s="71"/>
      <c r="W413" s="71"/>
    </row>
    <row r="414" spans="1:23">
      <c r="A414" s="70"/>
      <c r="B414" s="71"/>
      <c r="C414" s="72"/>
      <c r="D414" s="71"/>
      <c r="E414" s="71"/>
      <c r="F414" s="71"/>
      <c r="G414" s="71"/>
      <c r="H414" s="71"/>
      <c r="I414" s="71"/>
      <c r="J414" s="71"/>
      <c r="K414" s="71"/>
      <c r="L414" s="71"/>
      <c r="M414" s="72"/>
      <c r="N414" s="71"/>
      <c r="O414" s="71"/>
      <c r="P414" s="71"/>
      <c r="Q414" s="71"/>
      <c r="R414" s="71"/>
      <c r="S414" s="71"/>
      <c r="T414" s="71"/>
      <c r="U414" s="71"/>
      <c r="V414" s="71"/>
      <c r="W414" s="71"/>
    </row>
    <row r="415" spans="1:23">
      <c r="A415" s="70"/>
      <c r="B415" s="71"/>
      <c r="C415" s="72"/>
      <c r="D415" s="71"/>
      <c r="E415" s="71"/>
      <c r="F415" s="71"/>
      <c r="G415" s="71"/>
      <c r="H415" s="71"/>
      <c r="I415" s="71"/>
      <c r="J415" s="71"/>
      <c r="K415" s="71"/>
      <c r="L415" s="71"/>
      <c r="M415" s="72"/>
      <c r="N415" s="71"/>
      <c r="O415" s="71"/>
      <c r="P415" s="71"/>
      <c r="Q415" s="71"/>
      <c r="R415" s="71"/>
      <c r="S415" s="71"/>
      <c r="T415" s="71"/>
      <c r="U415" s="71"/>
      <c r="V415" s="71"/>
      <c r="W415" s="71"/>
    </row>
    <row r="416" spans="1:23">
      <c r="A416" s="70"/>
      <c r="B416" s="71"/>
      <c r="C416" s="72"/>
      <c r="D416" s="71"/>
      <c r="E416" s="71"/>
      <c r="F416" s="71"/>
      <c r="G416" s="71"/>
      <c r="H416" s="71"/>
      <c r="I416" s="71"/>
      <c r="J416" s="71"/>
      <c r="K416" s="71"/>
      <c r="L416" s="71"/>
      <c r="M416" s="72"/>
      <c r="N416" s="71"/>
      <c r="O416" s="71"/>
      <c r="P416" s="71"/>
      <c r="Q416" s="71"/>
      <c r="R416" s="71"/>
      <c r="S416" s="71"/>
      <c r="T416" s="71"/>
      <c r="U416" s="71"/>
      <c r="V416" s="71"/>
      <c r="W416" s="71"/>
    </row>
    <row r="417" spans="1:23">
      <c r="A417" s="70"/>
      <c r="B417" s="71"/>
      <c r="C417" s="72"/>
      <c r="D417" s="71"/>
      <c r="E417" s="71"/>
      <c r="F417" s="71"/>
      <c r="G417" s="71"/>
      <c r="H417" s="71"/>
      <c r="I417" s="71"/>
      <c r="J417" s="71"/>
      <c r="K417" s="71"/>
      <c r="L417" s="71"/>
      <c r="M417" s="72"/>
      <c r="N417" s="71"/>
      <c r="O417" s="71"/>
      <c r="P417" s="71"/>
      <c r="Q417" s="71"/>
      <c r="R417" s="71"/>
      <c r="S417" s="71"/>
      <c r="T417" s="71"/>
      <c r="U417" s="71"/>
      <c r="V417" s="71"/>
      <c r="W417" s="71"/>
    </row>
    <row r="418" spans="1:23">
      <c r="A418" s="70"/>
      <c r="B418" s="71"/>
      <c r="C418" s="72"/>
      <c r="D418" s="71"/>
      <c r="E418" s="71"/>
      <c r="F418" s="71"/>
      <c r="G418" s="71"/>
      <c r="H418" s="71"/>
      <c r="I418" s="71"/>
      <c r="J418" s="71"/>
      <c r="K418" s="71"/>
      <c r="L418" s="71"/>
      <c r="M418" s="72"/>
      <c r="N418" s="71"/>
      <c r="O418" s="71"/>
      <c r="P418" s="71"/>
      <c r="Q418" s="71"/>
      <c r="R418" s="71"/>
      <c r="S418" s="71"/>
      <c r="T418" s="71"/>
      <c r="U418" s="71"/>
      <c r="V418" s="71"/>
      <c r="W418" s="71"/>
    </row>
    <row r="419" spans="1:23">
      <c r="A419" s="70"/>
      <c r="B419" s="71"/>
      <c r="C419" s="72"/>
      <c r="D419" s="71"/>
      <c r="E419" s="71"/>
      <c r="F419" s="71"/>
      <c r="G419" s="71"/>
      <c r="H419" s="71"/>
      <c r="I419" s="71"/>
      <c r="J419" s="71"/>
      <c r="K419" s="71"/>
      <c r="L419" s="71"/>
      <c r="M419" s="72"/>
      <c r="N419" s="71"/>
      <c r="O419" s="71"/>
      <c r="P419" s="71"/>
      <c r="Q419" s="71"/>
      <c r="R419" s="71"/>
      <c r="S419" s="71"/>
      <c r="T419" s="71"/>
      <c r="U419" s="71"/>
      <c r="V419" s="71"/>
      <c r="W419" s="71"/>
    </row>
    <row r="420" spans="1:23">
      <c r="A420" s="70"/>
      <c r="B420" s="71"/>
      <c r="C420" s="72"/>
      <c r="D420" s="71"/>
      <c r="E420" s="71"/>
      <c r="F420" s="71"/>
      <c r="G420" s="71"/>
      <c r="H420" s="71"/>
      <c r="I420" s="71"/>
      <c r="J420" s="71"/>
      <c r="K420" s="71"/>
      <c r="L420" s="71"/>
      <c r="M420" s="72"/>
      <c r="N420" s="71"/>
      <c r="O420" s="71"/>
      <c r="P420" s="71"/>
      <c r="Q420" s="71"/>
      <c r="R420" s="71"/>
      <c r="S420" s="71"/>
      <c r="T420" s="71"/>
      <c r="U420" s="71"/>
      <c r="V420" s="71"/>
      <c r="W420" s="71"/>
    </row>
    <row r="421" spans="1:23">
      <c r="A421" s="70"/>
      <c r="B421" s="71"/>
      <c r="C421" s="72"/>
      <c r="D421" s="71"/>
      <c r="E421" s="71"/>
      <c r="F421" s="71"/>
      <c r="G421" s="71"/>
      <c r="H421" s="71"/>
      <c r="I421" s="71"/>
      <c r="J421" s="71"/>
      <c r="K421" s="71"/>
      <c r="L421" s="71"/>
      <c r="M421" s="72"/>
      <c r="N421" s="71"/>
      <c r="O421" s="71"/>
      <c r="P421" s="71"/>
      <c r="Q421" s="71"/>
      <c r="R421" s="71"/>
      <c r="S421" s="71"/>
      <c r="T421" s="71"/>
      <c r="U421" s="71"/>
      <c r="V421" s="71"/>
      <c r="W421" s="71"/>
    </row>
    <row r="422" spans="1:23">
      <c r="A422" s="70"/>
      <c r="B422" s="71"/>
      <c r="C422" s="72"/>
      <c r="D422" s="71"/>
      <c r="E422" s="71"/>
      <c r="F422" s="71"/>
      <c r="G422" s="71"/>
      <c r="H422" s="71"/>
      <c r="I422" s="71"/>
      <c r="J422" s="71"/>
      <c r="K422" s="71"/>
      <c r="L422" s="71"/>
      <c r="M422" s="72"/>
      <c r="N422" s="71"/>
      <c r="O422" s="71"/>
      <c r="P422" s="71"/>
      <c r="Q422" s="71"/>
      <c r="R422" s="71"/>
      <c r="S422" s="71"/>
      <c r="T422" s="71"/>
      <c r="U422" s="71"/>
      <c r="V422" s="71"/>
      <c r="W422" s="71"/>
    </row>
    <row r="423" spans="1:23">
      <c r="A423" s="70"/>
      <c r="B423" s="71"/>
      <c r="C423" s="72"/>
      <c r="D423" s="71"/>
      <c r="E423" s="71"/>
      <c r="F423" s="71"/>
      <c r="G423" s="71"/>
      <c r="H423" s="71"/>
      <c r="I423" s="71"/>
      <c r="J423" s="71"/>
      <c r="K423" s="71"/>
      <c r="L423" s="71"/>
      <c r="M423" s="72"/>
      <c r="N423" s="71"/>
      <c r="O423" s="71"/>
      <c r="P423" s="71"/>
      <c r="Q423" s="71"/>
      <c r="R423" s="71"/>
      <c r="S423" s="71"/>
      <c r="T423" s="71"/>
      <c r="U423" s="71"/>
      <c r="V423" s="71"/>
      <c r="W423" s="71"/>
    </row>
    <row r="424" spans="1:23">
      <c r="A424" s="70"/>
      <c r="B424" s="71"/>
      <c r="C424" s="72"/>
      <c r="D424" s="71"/>
      <c r="E424" s="71"/>
      <c r="F424" s="71"/>
      <c r="G424" s="71"/>
      <c r="H424" s="71"/>
      <c r="I424" s="71"/>
      <c r="J424" s="71"/>
      <c r="K424" s="71"/>
      <c r="L424" s="71"/>
      <c r="M424" s="72"/>
      <c r="N424" s="71"/>
      <c r="O424" s="71"/>
      <c r="P424" s="71"/>
      <c r="Q424" s="71"/>
      <c r="R424" s="71"/>
      <c r="S424" s="71"/>
      <c r="T424" s="71"/>
      <c r="U424" s="71"/>
      <c r="V424" s="71"/>
      <c r="W424" s="71"/>
    </row>
    <row r="425" spans="1:23">
      <c r="A425" s="70"/>
      <c r="B425" s="71"/>
      <c r="C425" s="72"/>
      <c r="D425" s="71"/>
      <c r="E425" s="71"/>
      <c r="F425" s="71"/>
      <c r="G425" s="71"/>
      <c r="H425" s="71"/>
      <c r="I425" s="71"/>
      <c r="J425" s="71"/>
      <c r="K425" s="71"/>
      <c r="L425" s="71"/>
      <c r="M425" s="72"/>
      <c r="N425" s="71"/>
      <c r="O425" s="71"/>
      <c r="P425" s="71"/>
      <c r="Q425" s="71"/>
      <c r="R425" s="71"/>
      <c r="S425" s="71"/>
      <c r="T425" s="71"/>
      <c r="U425" s="71"/>
      <c r="V425" s="71"/>
      <c r="W425" s="71"/>
    </row>
    <row r="426" spans="1:23">
      <c r="A426" s="70"/>
      <c r="B426" s="71"/>
      <c r="C426" s="72"/>
      <c r="D426" s="71"/>
      <c r="E426" s="71"/>
      <c r="F426" s="71"/>
      <c r="G426" s="71"/>
      <c r="H426" s="71"/>
      <c r="I426" s="71"/>
      <c r="J426" s="71"/>
      <c r="K426" s="71"/>
      <c r="L426" s="71"/>
      <c r="M426" s="72"/>
      <c r="N426" s="71"/>
      <c r="O426" s="71"/>
      <c r="P426" s="71"/>
      <c r="Q426" s="71"/>
      <c r="R426" s="71"/>
      <c r="S426" s="71"/>
      <c r="T426" s="71"/>
      <c r="U426" s="71"/>
      <c r="V426" s="71"/>
      <c r="W426" s="71"/>
    </row>
    <row r="427" spans="1:23">
      <c r="A427" s="70"/>
      <c r="B427" s="71"/>
      <c r="C427" s="72"/>
      <c r="D427" s="71"/>
      <c r="E427" s="71"/>
      <c r="F427" s="71"/>
      <c r="G427" s="71"/>
      <c r="H427" s="71"/>
      <c r="I427" s="71"/>
      <c r="J427" s="71"/>
      <c r="K427" s="71"/>
      <c r="L427" s="71"/>
      <c r="M427" s="72"/>
      <c r="N427" s="71"/>
      <c r="O427" s="71"/>
      <c r="P427" s="71"/>
      <c r="Q427" s="71"/>
      <c r="R427" s="71"/>
      <c r="S427" s="71"/>
      <c r="T427" s="71"/>
      <c r="U427" s="71"/>
      <c r="V427" s="71"/>
      <c r="W427" s="71"/>
    </row>
    <row r="428" spans="1:23">
      <c r="A428" s="70"/>
      <c r="B428" s="71"/>
      <c r="C428" s="72"/>
      <c r="D428" s="71"/>
      <c r="E428" s="71"/>
      <c r="F428" s="71"/>
      <c r="G428" s="71"/>
      <c r="H428" s="71"/>
      <c r="I428" s="71"/>
      <c r="J428" s="71"/>
      <c r="K428" s="71"/>
      <c r="L428" s="71"/>
      <c r="M428" s="72"/>
      <c r="N428" s="71"/>
      <c r="O428" s="71"/>
      <c r="P428" s="71"/>
      <c r="Q428" s="71"/>
      <c r="R428" s="71"/>
      <c r="S428" s="71"/>
      <c r="T428" s="71"/>
      <c r="U428" s="71"/>
      <c r="V428" s="71"/>
      <c r="W428" s="71"/>
    </row>
    <row r="429" spans="1:23">
      <c r="A429" s="70"/>
      <c r="B429" s="71"/>
      <c r="C429" s="72"/>
      <c r="D429" s="71"/>
      <c r="E429" s="71"/>
      <c r="F429" s="71"/>
      <c r="G429" s="71"/>
      <c r="H429" s="71"/>
      <c r="I429" s="71"/>
      <c r="J429" s="71"/>
      <c r="K429" s="71"/>
      <c r="L429" s="71"/>
      <c r="M429" s="72"/>
      <c r="N429" s="71"/>
      <c r="O429" s="71"/>
      <c r="P429" s="71"/>
      <c r="Q429" s="71"/>
      <c r="R429" s="71"/>
      <c r="S429" s="71"/>
      <c r="T429" s="71"/>
      <c r="U429" s="71"/>
      <c r="V429" s="71"/>
      <c r="W429" s="71"/>
    </row>
    <row r="430" spans="1:23">
      <c r="A430" s="70"/>
      <c r="B430" s="71"/>
      <c r="C430" s="72"/>
      <c r="D430" s="71"/>
      <c r="E430" s="71"/>
      <c r="F430" s="71"/>
      <c r="G430" s="71"/>
      <c r="H430" s="71"/>
      <c r="I430" s="71"/>
      <c r="J430" s="71"/>
      <c r="K430" s="71"/>
      <c r="L430" s="71"/>
      <c r="M430" s="72"/>
      <c r="N430" s="71"/>
      <c r="O430" s="71"/>
      <c r="P430" s="71"/>
      <c r="Q430" s="71"/>
      <c r="R430" s="71"/>
      <c r="S430" s="71"/>
      <c r="T430" s="71"/>
      <c r="U430" s="71"/>
      <c r="V430" s="71"/>
      <c r="W430" s="71"/>
    </row>
    <row r="431" spans="1:23">
      <c r="A431" s="70"/>
      <c r="B431" s="71"/>
      <c r="C431" s="72"/>
      <c r="D431" s="71"/>
      <c r="E431" s="71"/>
      <c r="F431" s="71"/>
      <c r="G431" s="71"/>
      <c r="H431" s="71"/>
      <c r="I431" s="71"/>
      <c r="J431" s="71"/>
      <c r="K431" s="71"/>
      <c r="L431" s="71"/>
      <c r="M431" s="72"/>
      <c r="N431" s="71"/>
      <c r="O431" s="71"/>
      <c r="P431" s="71"/>
      <c r="Q431" s="71"/>
      <c r="R431" s="71"/>
      <c r="S431" s="71"/>
      <c r="T431" s="71"/>
      <c r="U431" s="71"/>
      <c r="V431" s="71"/>
      <c r="W431" s="71"/>
    </row>
    <row r="432" spans="1:23">
      <c r="A432" s="70"/>
      <c r="B432" s="71"/>
      <c r="C432" s="72"/>
      <c r="D432" s="71"/>
      <c r="E432" s="71"/>
      <c r="F432" s="71"/>
      <c r="G432" s="71"/>
      <c r="H432" s="71"/>
      <c r="I432" s="71"/>
      <c r="J432" s="71"/>
      <c r="K432" s="71"/>
      <c r="L432" s="71"/>
      <c r="M432" s="72"/>
      <c r="N432" s="71"/>
      <c r="O432" s="71"/>
      <c r="P432" s="71"/>
      <c r="Q432" s="71"/>
      <c r="R432" s="71"/>
      <c r="S432" s="71"/>
      <c r="T432" s="71"/>
      <c r="U432" s="71"/>
      <c r="V432" s="71"/>
      <c r="W432" s="71"/>
    </row>
    <row r="433" spans="1:23">
      <c r="A433" s="70"/>
      <c r="B433" s="71"/>
      <c r="C433" s="72"/>
      <c r="D433" s="71"/>
      <c r="E433" s="71"/>
      <c r="F433" s="71"/>
      <c r="G433" s="71"/>
      <c r="H433" s="71"/>
      <c r="I433" s="71"/>
      <c r="J433" s="71"/>
      <c r="K433" s="71"/>
      <c r="L433" s="71"/>
      <c r="M433" s="72"/>
      <c r="N433" s="71"/>
      <c r="O433" s="71"/>
      <c r="P433" s="71"/>
      <c r="Q433" s="71"/>
      <c r="R433" s="71"/>
      <c r="S433" s="71"/>
      <c r="T433" s="71"/>
      <c r="U433" s="71"/>
      <c r="V433" s="71"/>
      <c r="W433" s="71"/>
    </row>
    <row r="434" spans="1:23">
      <c r="A434" s="70"/>
      <c r="B434" s="71"/>
      <c r="C434" s="72"/>
      <c r="D434" s="71"/>
      <c r="E434" s="71"/>
      <c r="F434" s="71"/>
      <c r="G434" s="71"/>
      <c r="H434" s="71"/>
      <c r="I434" s="71"/>
      <c r="J434" s="71"/>
      <c r="K434" s="71"/>
      <c r="L434" s="71"/>
      <c r="M434" s="72"/>
      <c r="N434" s="71"/>
      <c r="O434" s="71"/>
      <c r="P434" s="71"/>
      <c r="Q434" s="71"/>
      <c r="R434" s="71"/>
      <c r="S434" s="71"/>
      <c r="T434" s="71"/>
      <c r="U434" s="71"/>
      <c r="V434" s="71"/>
      <c r="W434" s="71"/>
    </row>
    <row r="435" spans="1:23">
      <c r="A435" s="70"/>
      <c r="B435" s="71"/>
      <c r="C435" s="72"/>
      <c r="D435" s="71"/>
      <c r="E435" s="71"/>
      <c r="F435" s="71"/>
      <c r="G435" s="71"/>
      <c r="H435" s="71"/>
      <c r="I435" s="71"/>
      <c r="J435" s="71"/>
      <c r="K435" s="71"/>
      <c r="L435" s="71"/>
      <c r="M435" s="72"/>
      <c r="N435" s="71"/>
      <c r="O435" s="71"/>
      <c r="P435" s="71"/>
      <c r="Q435" s="71"/>
      <c r="R435" s="71"/>
      <c r="S435" s="71"/>
      <c r="T435" s="71"/>
      <c r="U435" s="71"/>
      <c r="V435" s="71"/>
      <c r="W435" s="71"/>
    </row>
    <row r="436" spans="1:23">
      <c r="A436" s="70"/>
      <c r="B436" s="71"/>
      <c r="C436" s="72"/>
      <c r="D436" s="71"/>
      <c r="E436" s="71"/>
      <c r="F436" s="71"/>
      <c r="G436" s="71"/>
      <c r="H436" s="71"/>
      <c r="I436" s="71"/>
      <c r="J436" s="71"/>
      <c r="K436" s="71"/>
      <c r="L436" s="71"/>
      <c r="M436" s="72"/>
      <c r="N436" s="71"/>
      <c r="O436" s="71"/>
      <c r="P436" s="71"/>
      <c r="Q436" s="71"/>
      <c r="R436" s="71"/>
      <c r="S436" s="71"/>
      <c r="T436" s="71"/>
      <c r="U436" s="71"/>
      <c r="V436" s="71"/>
      <c r="W436" s="71"/>
    </row>
    <row r="437" spans="1:23">
      <c r="A437" s="70"/>
      <c r="B437" s="71"/>
      <c r="C437" s="72"/>
      <c r="D437" s="71"/>
      <c r="E437" s="71"/>
      <c r="F437" s="71"/>
      <c r="G437" s="71"/>
      <c r="H437" s="71"/>
      <c r="I437" s="71"/>
      <c r="J437" s="71"/>
      <c r="K437" s="71"/>
      <c r="L437" s="71"/>
      <c r="M437" s="72"/>
      <c r="N437" s="71"/>
      <c r="O437" s="71"/>
      <c r="P437" s="71"/>
      <c r="Q437" s="71"/>
      <c r="R437" s="71"/>
      <c r="S437" s="71"/>
      <c r="T437" s="71"/>
      <c r="U437" s="71"/>
      <c r="V437" s="71"/>
      <c r="W437" s="71"/>
    </row>
    <row r="438" spans="1:23">
      <c r="A438" s="70"/>
      <c r="B438" s="71"/>
      <c r="C438" s="72"/>
      <c r="D438" s="71"/>
      <c r="E438" s="71"/>
      <c r="F438" s="71"/>
      <c r="G438" s="71"/>
      <c r="H438" s="71"/>
      <c r="I438" s="71"/>
      <c r="J438" s="71"/>
      <c r="K438" s="71"/>
      <c r="L438" s="71"/>
      <c r="M438" s="72"/>
      <c r="N438" s="71"/>
      <c r="O438" s="71"/>
      <c r="P438" s="71"/>
      <c r="Q438" s="71"/>
      <c r="R438" s="71"/>
      <c r="S438" s="71"/>
      <c r="T438" s="71"/>
      <c r="U438" s="71"/>
      <c r="V438" s="71"/>
      <c r="W438" s="71"/>
    </row>
    <row r="439" spans="1:23">
      <c r="A439" s="70"/>
      <c r="B439" s="71"/>
      <c r="C439" s="72"/>
      <c r="D439" s="71"/>
      <c r="E439" s="71"/>
      <c r="F439" s="71"/>
      <c r="G439" s="71"/>
      <c r="H439" s="71"/>
      <c r="I439" s="71"/>
      <c r="J439" s="71"/>
      <c r="K439" s="71"/>
      <c r="L439" s="71"/>
      <c r="M439" s="72"/>
      <c r="N439" s="71"/>
      <c r="O439" s="71"/>
      <c r="P439" s="71"/>
      <c r="Q439" s="71"/>
      <c r="R439" s="71"/>
      <c r="S439" s="71"/>
      <c r="T439" s="71"/>
      <c r="U439" s="71"/>
      <c r="V439" s="71"/>
      <c r="W439" s="71"/>
    </row>
    <row r="440" spans="1:23">
      <c r="A440" s="70"/>
      <c r="B440" s="71"/>
      <c r="C440" s="72"/>
      <c r="D440" s="71"/>
      <c r="E440" s="71"/>
      <c r="F440" s="71"/>
      <c r="G440" s="71"/>
      <c r="H440" s="71"/>
      <c r="I440" s="71"/>
      <c r="J440" s="71"/>
      <c r="K440" s="71"/>
      <c r="L440" s="71"/>
      <c r="M440" s="72"/>
      <c r="N440" s="71"/>
      <c r="O440" s="71"/>
      <c r="P440" s="71"/>
      <c r="Q440" s="71"/>
      <c r="R440" s="71"/>
      <c r="S440" s="71"/>
      <c r="T440" s="71"/>
      <c r="U440" s="71"/>
      <c r="V440" s="71"/>
      <c r="W440" s="71"/>
    </row>
    <row r="441" spans="1:23">
      <c r="A441" s="70"/>
      <c r="B441" s="71"/>
      <c r="C441" s="72"/>
      <c r="D441" s="71"/>
      <c r="E441" s="71"/>
      <c r="F441" s="71"/>
      <c r="G441" s="71"/>
      <c r="H441" s="71"/>
      <c r="I441" s="71"/>
      <c r="J441" s="71"/>
      <c r="K441" s="71"/>
      <c r="L441" s="71"/>
      <c r="M441" s="72"/>
      <c r="N441" s="71"/>
      <c r="O441" s="71"/>
      <c r="P441" s="71"/>
      <c r="Q441" s="71"/>
      <c r="R441" s="71"/>
      <c r="S441" s="71"/>
      <c r="T441" s="71"/>
      <c r="U441" s="71"/>
      <c r="V441" s="71"/>
      <c r="W441" s="71"/>
    </row>
    <row r="442" spans="1:23">
      <c r="A442" s="70"/>
      <c r="B442" s="71"/>
      <c r="C442" s="72"/>
      <c r="D442" s="71"/>
      <c r="E442" s="71"/>
      <c r="F442" s="71"/>
      <c r="G442" s="71"/>
      <c r="H442" s="71"/>
      <c r="I442" s="71"/>
      <c r="J442" s="71"/>
      <c r="K442" s="71"/>
      <c r="L442" s="71"/>
      <c r="M442" s="72"/>
      <c r="N442" s="71"/>
      <c r="O442" s="71"/>
      <c r="P442" s="71"/>
      <c r="Q442" s="71"/>
      <c r="R442" s="71"/>
      <c r="S442" s="71"/>
      <c r="T442" s="71"/>
      <c r="U442" s="71"/>
      <c r="V442" s="71"/>
      <c r="W442" s="71"/>
    </row>
    <row r="443" spans="1:23">
      <c r="A443" s="70"/>
      <c r="B443" s="71"/>
      <c r="C443" s="72"/>
      <c r="D443" s="71"/>
      <c r="E443" s="71"/>
      <c r="F443" s="71"/>
      <c r="G443" s="71"/>
      <c r="H443" s="71"/>
      <c r="I443" s="71"/>
      <c r="J443" s="71"/>
      <c r="K443" s="71"/>
      <c r="L443" s="71"/>
      <c r="M443" s="72"/>
      <c r="N443" s="71"/>
      <c r="O443" s="71"/>
      <c r="P443" s="71"/>
      <c r="Q443" s="71"/>
      <c r="R443" s="71"/>
      <c r="S443" s="71"/>
      <c r="T443" s="71"/>
      <c r="U443" s="71"/>
      <c r="V443" s="71"/>
      <c r="W443" s="71"/>
    </row>
    <row r="444" spans="1:23">
      <c r="A444" s="70"/>
      <c r="B444" s="71"/>
      <c r="C444" s="72"/>
      <c r="D444" s="71"/>
      <c r="E444" s="71"/>
      <c r="F444" s="71"/>
      <c r="G444" s="71"/>
      <c r="H444" s="71"/>
      <c r="I444" s="71"/>
      <c r="J444" s="71"/>
      <c r="K444" s="71"/>
      <c r="L444" s="71"/>
      <c r="M444" s="72"/>
      <c r="N444" s="71"/>
      <c r="O444" s="71"/>
      <c r="P444" s="71"/>
      <c r="Q444" s="71"/>
      <c r="R444" s="71"/>
      <c r="S444" s="71"/>
      <c r="T444" s="71"/>
      <c r="U444" s="71"/>
      <c r="V444" s="71"/>
      <c r="W444" s="71"/>
    </row>
    <row r="445" spans="1:23">
      <c r="A445" s="70"/>
      <c r="B445" s="71"/>
      <c r="C445" s="72"/>
      <c r="D445" s="71"/>
      <c r="E445" s="71"/>
      <c r="F445" s="71"/>
      <c r="G445" s="71"/>
      <c r="H445" s="71"/>
      <c r="I445" s="71"/>
      <c r="J445" s="71"/>
      <c r="K445" s="71"/>
      <c r="L445" s="71"/>
      <c r="M445" s="72"/>
      <c r="N445" s="71"/>
      <c r="O445" s="71"/>
      <c r="P445" s="71"/>
      <c r="Q445" s="71"/>
      <c r="R445" s="71"/>
      <c r="S445" s="71"/>
      <c r="T445" s="71"/>
      <c r="U445" s="71"/>
      <c r="V445" s="71"/>
      <c r="W445" s="71"/>
    </row>
    <row r="446" spans="1:23">
      <c r="A446" s="70"/>
      <c r="B446" s="71"/>
      <c r="C446" s="72"/>
      <c r="D446" s="71"/>
      <c r="E446" s="71"/>
      <c r="F446" s="71"/>
      <c r="G446" s="71"/>
      <c r="H446" s="71"/>
      <c r="I446" s="71"/>
      <c r="J446" s="71"/>
      <c r="K446" s="71"/>
      <c r="L446" s="71"/>
      <c r="M446" s="72"/>
      <c r="N446" s="71"/>
      <c r="O446" s="71"/>
      <c r="P446" s="71"/>
      <c r="Q446" s="71"/>
      <c r="R446" s="71"/>
      <c r="S446" s="71"/>
      <c r="T446" s="71"/>
      <c r="U446" s="71"/>
      <c r="V446" s="71"/>
      <c r="W446" s="71"/>
    </row>
    <row r="447" spans="1:23">
      <c r="A447" s="70"/>
      <c r="B447" s="71"/>
      <c r="C447" s="72"/>
      <c r="D447" s="71"/>
      <c r="E447" s="71"/>
      <c r="F447" s="71"/>
      <c r="G447" s="71"/>
      <c r="H447" s="71"/>
      <c r="I447" s="71"/>
      <c r="J447" s="71"/>
      <c r="K447" s="71"/>
      <c r="L447" s="71"/>
      <c r="M447" s="72"/>
      <c r="N447" s="71"/>
      <c r="O447" s="71"/>
      <c r="P447" s="71"/>
      <c r="Q447" s="71"/>
      <c r="R447" s="71"/>
      <c r="S447" s="71"/>
      <c r="T447" s="71"/>
      <c r="U447" s="71"/>
      <c r="V447" s="71"/>
      <c r="W447" s="71"/>
    </row>
    <row r="448" spans="1:23">
      <c r="A448" s="70"/>
      <c r="B448" s="71"/>
      <c r="C448" s="72"/>
      <c r="D448" s="71"/>
      <c r="E448" s="71"/>
      <c r="F448" s="71"/>
      <c r="G448" s="71"/>
      <c r="H448" s="71"/>
      <c r="I448" s="71"/>
      <c r="J448" s="71"/>
      <c r="K448" s="71"/>
      <c r="L448" s="71"/>
      <c r="M448" s="72"/>
      <c r="N448" s="71"/>
      <c r="O448" s="71"/>
      <c r="P448" s="71"/>
      <c r="Q448" s="71"/>
      <c r="R448" s="71"/>
      <c r="S448" s="71"/>
      <c r="T448" s="71"/>
      <c r="U448" s="71"/>
      <c r="V448" s="71"/>
      <c r="W448" s="71"/>
    </row>
    <row r="449" spans="1:23">
      <c r="A449" s="70"/>
      <c r="B449" s="71"/>
      <c r="C449" s="72"/>
      <c r="D449" s="71"/>
      <c r="E449" s="71"/>
      <c r="F449" s="71"/>
      <c r="G449" s="71"/>
      <c r="H449" s="71"/>
      <c r="I449" s="71"/>
      <c r="J449" s="71"/>
      <c r="K449" s="71"/>
      <c r="L449" s="71"/>
      <c r="M449" s="72"/>
      <c r="N449" s="71"/>
      <c r="O449" s="71"/>
      <c r="P449" s="71"/>
      <c r="Q449" s="71"/>
      <c r="R449" s="71"/>
      <c r="S449" s="71"/>
      <c r="T449" s="71"/>
      <c r="U449" s="71"/>
      <c r="V449" s="71"/>
      <c r="W449" s="71"/>
    </row>
    <row r="450" spans="1:23">
      <c r="A450" s="70"/>
      <c r="B450" s="71"/>
      <c r="C450" s="72"/>
      <c r="D450" s="71"/>
      <c r="E450" s="71"/>
      <c r="F450" s="71"/>
      <c r="G450" s="71"/>
      <c r="H450" s="71"/>
      <c r="I450" s="71"/>
      <c r="J450" s="71"/>
      <c r="K450" s="71"/>
      <c r="L450" s="71"/>
      <c r="M450" s="72"/>
      <c r="N450" s="71"/>
      <c r="O450" s="71"/>
      <c r="P450" s="71"/>
      <c r="Q450" s="71"/>
      <c r="R450" s="71"/>
      <c r="S450" s="71"/>
      <c r="T450" s="71"/>
      <c r="U450" s="71"/>
      <c r="V450" s="71"/>
      <c r="W450" s="71"/>
    </row>
    <row r="451" spans="1:23">
      <c r="A451" s="70"/>
      <c r="B451" s="71"/>
      <c r="C451" s="72"/>
      <c r="D451" s="71"/>
      <c r="E451" s="71"/>
      <c r="F451" s="71"/>
      <c r="G451" s="71"/>
      <c r="H451" s="71"/>
      <c r="I451" s="71"/>
      <c r="J451" s="71"/>
      <c r="K451" s="71"/>
      <c r="L451" s="71"/>
      <c r="M451" s="72"/>
      <c r="N451" s="71"/>
      <c r="O451" s="71"/>
      <c r="P451" s="71"/>
      <c r="Q451" s="71"/>
      <c r="R451" s="71"/>
      <c r="S451" s="71"/>
      <c r="T451" s="71"/>
      <c r="U451" s="71"/>
      <c r="V451" s="71"/>
      <c r="W451" s="71"/>
    </row>
    <row r="452" spans="1:23">
      <c r="A452" s="70"/>
      <c r="B452" s="71"/>
      <c r="C452" s="72"/>
      <c r="D452" s="71"/>
      <c r="E452" s="71"/>
      <c r="F452" s="71"/>
      <c r="G452" s="71"/>
      <c r="H452" s="71"/>
      <c r="I452" s="71"/>
      <c r="J452" s="71"/>
      <c r="K452" s="71"/>
      <c r="L452" s="71"/>
      <c r="M452" s="72"/>
      <c r="N452" s="71"/>
      <c r="O452" s="71"/>
      <c r="P452" s="71"/>
      <c r="Q452" s="71"/>
      <c r="R452" s="71"/>
      <c r="S452" s="71"/>
      <c r="T452" s="71"/>
      <c r="U452" s="71"/>
      <c r="V452" s="71"/>
      <c r="W452" s="71"/>
    </row>
    <row r="453" spans="1:23">
      <c r="A453" s="70"/>
      <c r="B453" s="71"/>
      <c r="C453" s="72"/>
      <c r="D453" s="71"/>
      <c r="E453" s="71"/>
      <c r="F453" s="71"/>
      <c r="G453" s="71"/>
      <c r="H453" s="71"/>
      <c r="I453" s="71"/>
      <c r="J453" s="71"/>
      <c r="K453" s="71"/>
      <c r="L453" s="71"/>
      <c r="M453" s="72"/>
      <c r="N453" s="71"/>
      <c r="O453" s="71"/>
      <c r="P453" s="71"/>
      <c r="Q453" s="71"/>
      <c r="R453" s="71"/>
      <c r="S453" s="71"/>
      <c r="T453" s="71"/>
      <c r="U453" s="71"/>
      <c r="V453" s="71"/>
      <c r="W453" s="71"/>
    </row>
    <row r="454" spans="1:23">
      <c r="A454" s="70"/>
      <c r="B454" s="71"/>
      <c r="C454" s="72"/>
      <c r="D454" s="71"/>
      <c r="E454" s="71"/>
      <c r="F454" s="71"/>
      <c r="G454" s="71"/>
      <c r="H454" s="71"/>
      <c r="I454" s="71"/>
      <c r="J454" s="71"/>
      <c r="K454" s="71"/>
      <c r="L454" s="71"/>
      <c r="M454" s="72"/>
      <c r="N454" s="71"/>
      <c r="O454" s="71"/>
      <c r="P454" s="71"/>
      <c r="Q454" s="71"/>
      <c r="R454" s="71"/>
      <c r="S454" s="71"/>
      <c r="T454" s="71"/>
      <c r="U454" s="71"/>
      <c r="V454" s="71"/>
      <c r="W454" s="71"/>
    </row>
    <row r="455" spans="1:23">
      <c r="A455" s="70"/>
      <c r="B455" s="71"/>
      <c r="C455" s="72"/>
      <c r="D455" s="71"/>
      <c r="E455" s="71"/>
      <c r="F455" s="71"/>
      <c r="G455" s="71"/>
      <c r="H455" s="71"/>
      <c r="I455" s="71"/>
      <c r="J455" s="71"/>
      <c r="K455" s="71"/>
      <c r="L455" s="71"/>
      <c r="M455" s="72"/>
      <c r="N455" s="71"/>
      <c r="O455" s="71"/>
      <c r="P455" s="71"/>
      <c r="Q455" s="71"/>
      <c r="R455" s="71"/>
      <c r="S455" s="71"/>
      <c r="T455" s="71"/>
      <c r="U455" s="71"/>
      <c r="V455" s="71"/>
      <c r="W455" s="71"/>
    </row>
    <row r="456" spans="1:23">
      <c r="A456" s="70"/>
      <c r="B456" s="71"/>
      <c r="C456" s="72"/>
      <c r="D456" s="71"/>
      <c r="E456" s="71"/>
      <c r="F456" s="71"/>
      <c r="G456" s="71"/>
      <c r="H456" s="71"/>
      <c r="I456" s="71"/>
      <c r="J456" s="71"/>
      <c r="K456" s="71"/>
      <c r="L456" s="71"/>
      <c r="M456" s="72"/>
      <c r="N456" s="71"/>
      <c r="O456" s="71"/>
      <c r="P456" s="71"/>
      <c r="Q456" s="71"/>
      <c r="R456" s="71"/>
      <c r="S456" s="71"/>
      <c r="T456" s="71"/>
      <c r="U456" s="71"/>
      <c r="V456" s="71"/>
      <c r="W456" s="71"/>
    </row>
    <row r="457" spans="1:23">
      <c r="A457" s="70"/>
      <c r="B457" s="71"/>
      <c r="C457" s="72"/>
      <c r="D457" s="71"/>
      <c r="E457" s="71"/>
      <c r="F457" s="71"/>
      <c r="G457" s="71"/>
      <c r="H457" s="71"/>
      <c r="I457" s="71"/>
      <c r="J457" s="71"/>
      <c r="K457" s="71"/>
      <c r="L457" s="71"/>
      <c r="M457" s="72"/>
      <c r="N457" s="71"/>
      <c r="O457" s="71"/>
      <c r="P457" s="71"/>
      <c r="Q457" s="71"/>
      <c r="R457" s="71"/>
      <c r="S457" s="71"/>
      <c r="T457" s="71"/>
      <c r="U457" s="71"/>
      <c r="V457" s="71"/>
      <c r="W457" s="71"/>
    </row>
    <row r="458" spans="1:23">
      <c r="A458" s="70"/>
      <c r="B458" s="71"/>
      <c r="C458" s="72"/>
      <c r="D458" s="71"/>
      <c r="E458" s="71"/>
      <c r="F458" s="71"/>
      <c r="G458" s="71"/>
      <c r="H458" s="71"/>
      <c r="I458" s="71"/>
      <c r="J458" s="71"/>
      <c r="K458" s="71"/>
      <c r="L458" s="71"/>
      <c r="M458" s="72"/>
      <c r="N458" s="71"/>
      <c r="O458" s="71"/>
      <c r="P458" s="71"/>
      <c r="Q458" s="71"/>
      <c r="R458" s="71"/>
      <c r="S458" s="71"/>
      <c r="T458" s="71"/>
      <c r="U458" s="71"/>
      <c r="V458" s="71"/>
      <c r="W458" s="71"/>
    </row>
    <row r="459" spans="1:23">
      <c r="A459" s="70"/>
      <c r="B459" s="71"/>
      <c r="C459" s="72"/>
      <c r="D459" s="71"/>
      <c r="E459" s="71"/>
      <c r="F459" s="71"/>
      <c r="G459" s="71"/>
      <c r="H459" s="71"/>
      <c r="I459" s="71"/>
      <c r="J459" s="71"/>
      <c r="K459" s="71"/>
      <c r="L459" s="71"/>
      <c r="M459" s="72"/>
      <c r="N459" s="71"/>
      <c r="O459" s="71"/>
      <c r="P459" s="71"/>
      <c r="Q459" s="71"/>
      <c r="R459" s="71"/>
      <c r="S459" s="71"/>
      <c r="T459" s="71"/>
      <c r="U459" s="71"/>
      <c r="V459" s="71"/>
      <c r="W459" s="71"/>
    </row>
    <row r="460" spans="1:23">
      <c r="A460" s="70"/>
      <c r="B460" s="71"/>
      <c r="C460" s="72"/>
      <c r="D460" s="71"/>
      <c r="E460" s="71"/>
      <c r="F460" s="71"/>
      <c r="G460" s="71"/>
      <c r="H460" s="71"/>
      <c r="I460" s="71"/>
      <c r="J460" s="71"/>
      <c r="K460" s="71"/>
      <c r="L460" s="71"/>
      <c r="M460" s="72"/>
      <c r="N460" s="71"/>
      <c r="O460" s="71"/>
      <c r="P460" s="71"/>
      <c r="Q460" s="71"/>
      <c r="R460" s="71"/>
      <c r="S460" s="71"/>
      <c r="T460" s="71"/>
      <c r="U460" s="71"/>
      <c r="V460" s="71"/>
      <c r="W460" s="71"/>
    </row>
    <row r="461" spans="1:23">
      <c r="A461" s="70"/>
      <c r="B461" s="71"/>
      <c r="C461" s="72"/>
      <c r="D461" s="71"/>
      <c r="E461" s="71"/>
      <c r="F461" s="71"/>
      <c r="G461" s="71"/>
      <c r="H461" s="71"/>
      <c r="I461" s="71"/>
      <c r="J461" s="71"/>
      <c r="K461" s="71"/>
      <c r="L461" s="71"/>
      <c r="M461" s="72"/>
      <c r="N461" s="71"/>
      <c r="O461" s="71"/>
      <c r="P461" s="71"/>
      <c r="Q461" s="71"/>
      <c r="R461" s="71"/>
      <c r="S461" s="71"/>
      <c r="T461" s="71"/>
      <c r="U461" s="71"/>
      <c r="V461" s="71"/>
      <c r="W461" s="71"/>
    </row>
    <row r="462" spans="1:23">
      <c r="A462" s="70"/>
      <c r="B462" s="71"/>
      <c r="C462" s="72"/>
      <c r="D462" s="71"/>
      <c r="E462" s="71"/>
      <c r="F462" s="71"/>
      <c r="G462" s="71"/>
      <c r="H462" s="71"/>
      <c r="I462" s="71"/>
      <c r="J462" s="71"/>
      <c r="K462" s="71"/>
      <c r="L462" s="71"/>
      <c r="M462" s="72"/>
      <c r="N462" s="71"/>
      <c r="O462" s="71"/>
      <c r="P462" s="71"/>
      <c r="Q462" s="71"/>
      <c r="R462" s="71"/>
      <c r="S462" s="71"/>
      <c r="T462" s="71"/>
      <c r="U462" s="71"/>
      <c r="V462" s="71"/>
      <c r="W462" s="71"/>
    </row>
    <row r="463" spans="1:23">
      <c r="A463" s="70"/>
      <c r="B463" s="71"/>
      <c r="C463" s="72"/>
      <c r="D463" s="71"/>
      <c r="E463" s="71"/>
      <c r="F463" s="71"/>
      <c r="G463" s="71"/>
      <c r="H463" s="71"/>
      <c r="I463" s="71"/>
      <c r="J463" s="71"/>
      <c r="K463" s="71"/>
      <c r="L463" s="71"/>
      <c r="M463" s="72"/>
      <c r="N463" s="71"/>
      <c r="O463" s="71"/>
      <c r="P463" s="71"/>
      <c r="Q463" s="71"/>
      <c r="R463" s="71"/>
      <c r="S463" s="71"/>
      <c r="T463" s="71"/>
      <c r="U463" s="71"/>
      <c r="V463" s="71"/>
      <c r="W463" s="71"/>
    </row>
    <row r="464" spans="1:23">
      <c r="A464" s="70"/>
      <c r="B464" s="71"/>
      <c r="C464" s="72"/>
      <c r="D464" s="71"/>
      <c r="E464" s="71"/>
      <c r="F464" s="71"/>
      <c r="G464" s="71"/>
      <c r="H464" s="71"/>
      <c r="I464" s="71"/>
      <c r="J464" s="71"/>
      <c r="K464" s="71"/>
      <c r="L464" s="71"/>
      <c r="M464" s="72"/>
      <c r="N464" s="71"/>
      <c r="O464" s="71"/>
      <c r="P464" s="71"/>
      <c r="Q464" s="71"/>
      <c r="R464" s="71"/>
      <c r="S464" s="71"/>
      <c r="T464" s="71"/>
      <c r="U464" s="71"/>
      <c r="V464" s="71"/>
      <c r="W464" s="71"/>
    </row>
    <row r="465" spans="1:23">
      <c r="A465" s="70"/>
      <c r="B465" s="71"/>
      <c r="C465" s="72"/>
      <c r="D465" s="71"/>
      <c r="E465" s="71"/>
      <c r="F465" s="71"/>
      <c r="G465" s="71"/>
      <c r="H465" s="71"/>
      <c r="I465" s="71"/>
      <c r="J465" s="71"/>
      <c r="K465" s="71"/>
      <c r="L465" s="71"/>
      <c r="M465" s="72"/>
      <c r="N465" s="71"/>
      <c r="O465" s="71"/>
      <c r="P465" s="71"/>
      <c r="Q465" s="71"/>
      <c r="R465" s="71"/>
      <c r="S465" s="71"/>
      <c r="T465" s="71"/>
      <c r="U465" s="71"/>
      <c r="V465" s="71"/>
      <c r="W465" s="71"/>
    </row>
    <row r="466" spans="1:23">
      <c r="A466" s="70"/>
      <c r="B466" s="71"/>
      <c r="C466" s="72"/>
      <c r="D466" s="71"/>
      <c r="E466" s="71"/>
      <c r="F466" s="71"/>
      <c r="G466" s="71"/>
      <c r="H466" s="71"/>
      <c r="I466" s="71"/>
      <c r="J466" s="71"/>
      <c r="K466" s="71"/>
      <c r="L466" s="71"/>
      <c r="M466" s="72"/>
      <c r="N466" s="71"/>
      <c r="O466" s="71"/>
      <c r="P466" s="71"/>
      <c r="Q466" s="71"/>
      <c r="R466" s="71"/>
      <c r="S466" s="71"/>
      <c r="T466" s="71"/>
      <c r="U466" s="71"/>
      <c r="V466" s="71"/>
      <c r="W466" s="71"/>
    </row>
    <row r="467" spans="1:23">
      <c r="A467" s="70"/>
      <c r="B467" s="71"/>
      <c r="C467" s="72"/>
      <c r="D467" s="71"/>
      <c r="E467" s="71"/>
      <c r="F467" s="71"/>
      <c r="G467" s="71"/>
      <c r="H467" s="71"/>
      <c r="I467" s="71"/>
      <c r="J467" s="71"/>
      <c r="K467" s="71"/>
      <c r="L467" s="71"/>
      <c r="M467" s="72"/>
      <c r="N467" s="71"/>
      <c r="O467" s="71"/>
      <c r="P467" s="71"/>
      <c r="Q467" s="71"/>
      <c r="R467" s="71"/>
      <c r="S467" s="71"/>
      <c r="T467" s="71"/>
      <c r="U467" s="71"/>
      <c r="V467" s="71"/>
      <c r="W467" s="71"/>
    </row>
    <row r="468" spans="1:23">
      <c r="A468" s="70"/>
      <c r="B468" s="71"/>
      <c r="C468" s="72"/>
      <c r="D468" s="71"/>
      <c r="E468" s="71"/>
      <c r="F468" s="71"/>
      <c r="G468" s="71"/>
      <c r="H468" s="71"/>
      <c r="I468" s="71"/>
      <c r="J468" s="71"/>
      <c r="K468" s="71"/>
      <c r="L468" s="71"/>
      <c r="M468" s="72"/>
      <c r="N468" s="71"/>
      <c r="O468" s="71"/>
      <c r="P468" s="71"/>
      <c r="Q468" s="71"/>
      <c r="R468" s="71"/>
      <c r="S468" s="71"/>
      <c r="T468" s="71"/>
      <c r="U468" s="71"/>
      <c r="V468" s="71"/>
      <c r="W468" s="71"/>
    </row>
    <row r="469" spans="1:23">
      <c r="A469" s="70"/>
      <c r="B469" s="71"/>
      <c r="C469" s="72"/>
      <c r="D469" s="71"/>
      <c r="E469" s="71"/>
      <c r="F469" s="71"/>
      <c r="G469" s="71"/>
      <c r="H469" s="71"/>
      <c r="I469" s="71"/>
      <c r="J469" s="71"/>
      <c r="K469" s="71"/>
      <c r="L469" s="71"/>
      <c r="M469" s="72"/>
      <c r="N469" s="71"/>
      <c r="O469" s="71"/>
      <c r="P469" s="71"/>
      <c r="Q469" s="71"/>
      <c r="R469" s="71"/>
      <c r="S469" s="71"/>
      <c r="T469" s="71"/>
      <c r="U469" s="71"/>
      <c r="V469" s="71"/>
      <c r="W469" s="71"/>
    </row>
    <row r="470" spans="1:23">
      <c r="A470" s="70"/>
      <c r="B470" s="71"/>
      <c r="C470" s="72"/>
      <c r="D470" s="71"/>
      <c r="E470" s="71"/>
      <c r="F470" s="71"/>
      <c r="G470" s="71"/>
      <c r="H470" s="71"/>
      <c r="I470" s="71"/>
      <c r="J470" s="71"/>
      <c r="K470" s="71"/>
      <c r="L470" s="71"/>
      <c r="M470" s="72"/>
      <c r="N470" s="71"/>
      <c r="O470" s="71"/>
      <c r="P470" s="71"/>
      <c r="Q470" s="71"/>
      <c r="R470" s="71"/>
      <c r="S470" s="71"/>
      <c r="T470" s="71"/>
      <c r="U470" s="71"/>
      <c r="V470" s="71"/>
      <c r="W470" s="71"/>
    </row>
    <row r="471" spans="1:23">
      <c r="A471" s="70"/>
      <c r="B471" s="71"/>
      <c r="C471" s="72"/>
      <c r="D471" s="71"/>
      <c r="E471" s="71"/>
      <c r="F471" s="71"/>
      <c r="G471" s="71"/>
      <c r="H471" s="71"/>
      <c r="I471" s="71"/>
      <c r="J471" s="71"/>
      <c r="K471" s="71"/>
      <c r="L471" s="71"/>
      <c r="M471" s="72"/>
      <c r="N471" s="71"/>
      <c r="O471" s="71"/>
      <c r="P471" s="71"/>
      <c r="Q471" s="71"/>
      <c r="R471" s="71"/>
      <c r="S471" s="71"/>
      <c r="T471" s="71"/>
      <c r="U471" s="71"/>
      <c r="V471" s="71"/>
      <c r="W471" s="71"/>
    </row>
    <row r="472" spans="1:23">
      <c r="A472" s="70"/>
      <c r="B472" s="71"/>
      <c r="C472" s="72"/>
      <c r="D472" s="71"/>
      <c r="E472" s="71"/>
      <c r="F472" s="71"/>
      <c r="G472" s="71"/>
      <c r="H472" s="71"/>
      <c r="I472" s="71"/>
      <c r="J472" s="71"/>
      <c r="K472" s="71"/>
      <c r="L472" s="71"/>
      <c r="M472" s="72"/>
      <c r="N472" s="71"/>
      <c r="O472" s="71"/>
      <c r="P472" s="71"/>
      <c r="Q472" s="71"/>
      <c r="R472" s="71"/>
      <c r="S472" s="71"/>
      <c r="T472" s="71"/>
      <c r="U472" s="71"/>
      <c r="V472" s="71"/>
      <c r="W472" s="71"/>
    </row>
    <row r="473" spans="1:23">
      <c r="A473" s="70"/>
      <c r="B473" s="71"/>
      <c r="C473" s="72"/>
      <c r="D473" s="71"/>
      <c r="E473" s="71"/>
      <c r="F473" s="71"/>
      <c r="G473" s="71"/>
      <c r="H473" s="71"/>
      <c r="I473" s="71"/>
      <c r="J473" s="71"/>
      <c r="K473" s="71"/>
      <c r="L473" s="71"/>
      <c r="M473" s="72"/>
      <c r="N473" s="71"/>
      <c r="O473" s="71"/>
      <c r="P473" s="71"/>
      <c r="Q473" s="71"/>
      <c r="R473" s="71"/>
      <c r="S473" s="71"/>
      <c r="T473" s="71"/>
      <c r="U473" s="71"/>
      <c r="V473" s="71"/>
      <c r="W473" s="71"/>
    </row>
    <row r="474" spans="1:23">
      <c r="A474" s="70"/>
      <c r="B474" s="71"/>
      <c r="C474" s="72"/>
      <c r="D474" s="71"/>
      <c r="E474" s="71"/>
      <c r="F474" s="71"/>
      <c r="G474" s="71"/>
      <c r="H474" s="71"/>
      <c r="I474" s="71"/>
      <c r="J474" s="71"/>
      <c r="K474" s="71"/>
      <c r="L474" s="71"/>
      <c r="M474" s="72"/>
      <c r="N474" s="71"/>
      <c r="O474" s="71"/>
      <c r="P474" s="71"/>
      <c r="Q474" s="71"/>
      <c r="R474" s="71"/>
      <c r="S474" s="71"/>
      <c r="T474" s="71"/>
      <c r="U474" s="71"/>
      <c r="V474" s="71"/>
      <c r="W474" s="71"/>
    </row>
    <row r="475" spans="1:23">
      <c r="A475" s="70"/>
      <c r="B475" s="71"/>
      <c r="C475" s="72"/>
      <c r="D475" s="71"/>
      <c r="E475" s="71"/>
      <c r="F475" s="71"/>
      <c r="G475" s="71"/>
      <c r="H475" s="71"/>
      <c r="I475" s="71"/>
      <c r="J475" s="71"/>
      <c r="K475" s="71"/>
      <c r="L475" s="71"/>
      <c r="M475" s="72"/>
      <c r="N475" s="71"/>
      <c r="O475" s="71"/>
      <c r="P475" s="71"/>
      <c r="Q475" s="71"/>
      <c r="R475" s="71"/>
      <c r="S475" s="71"/>
      <c r="T475" s="71"/>
      <c r="U475" s="71"/>
      <c r="V475" s="71"/>
      <c r="W475" s="71"/>
    </row>
    <row r="476" spans="1:23">
      <c r="A476" s="70"/>
      <c r="B476" s="71"/>
      <c r="C476" s="72"/>
      <c r="D476" s="71"/>
      <c r="E476" s="71"/>
      <c r="F476" s="71"/>
      <c r="G476" s="71"/>
      <c r="H476" s="71"/>
      <c r="I476" s="71"/>
      <c r="J476" s="71"/>
      <c r="K476" s="71"/>
      <c r="L476" s="71"/>
      <c r="M476" s="72"/>
      <c r="N476" s="71"/>
      <c r="O476" s="71"/>
      <c r="P476" s="71"/>
      <c r="Q476" s="71"/>
      <c r="R476" s="71"/>
      <c r="S476" s="71"/>
      <c r="T476" s="71"/>
      <c r="U476" s="71"/>
      <c r="V476" s="71"/>
      <c r="W476" s="71"/>
    </row>
    <row r="477" spans="1:23">
      <c r="A477" s="70"/>
      <c r="B477" s="71"/>
      <c r="C477" s="72"/>
      <c r="D477" s="71"/>
      <c r="E477" s="71"/>
      <c r="F477" s="71"/>
      <c r="G477" s="71"/>
      <c r="H477" s="71"/>
      <c r="I477" s="71"/>
      <c r="J477" s="71"/>
      <c r="K477" s="71"/>
      <c r="L477" s="71"/>
      <c r="M477" s="72"/>
      <c r="N477" s="71"/>
      <c r="O477" s="71"/>
      <c r="P477" s="71"/>
      <c r="Q477" s="71"/>
      <c r="R477" s="71"/>
      <c r="S477" s="71"/>
      <c r="T477" s="71"/>
      <c r="U477" s="71"/>
      <c r="V477" s="71"/>
      <c r="W477" s="71"/>
    </row>
    <row r="478" spans="1:23">
      <c r="A478" s="70"/>
      <c r="B478" s="71"/>
      <c r="C478" s="72"/>
      <c r="D478" s="71"/>
      <c r="E478" s="71"/>
      <c r="F478" s="71"/>
      <c r="G478" s="71"/>
      <c r="H478" s="71"/>
      <c r="I478" s="71"/>
      <c r="J478" s="71"/>
      <c r="K478" s="71"/>
      <c r="L478" s="71"/>
      <c r="M478" s="72"/>
      <c r="N478" s="71"/>
      <c r="O478" s="71"/>
      <c r="P478" s="71"/>
      <c r="Q478" s="71"/>
      <c r="R478" s="71"/>
      <c r="S478" s="71"/>
      <c r="T478" s="71"/>
      <c r="U478" s="71"/>
      <c r="V478" s="71"/>
      <c r="W478" s="71"/>
    </row>
    <row r="479" spans="1:23">
      <c r="A479" s="70"/>
      <c r="B479" s="71"/>
      <c r="C479" s="72"/>
      <c r="D479" s="71"/>
      <c r="E479" s="71"/>
      <c r="F479" s="71"/>
      <c r="G479" s="71"/>
      <c r="H479" s="71"/>
      <c r="I479" s="71"/>
      <c r="J479" s="71"/>
      <c r="K479" s="71"/>
      <c r="L479" s="71"/>
      <c r="M479" s="72"/>
      <c r="N479" s="71"/>
      <c r="O479" s="71"/>
      <c r="P479" s="71"/>
      <c r="Q479" s="71"/>
      <c r="R479" s="71"/>
      <c r="S479" s="71"/>
      <c r="T479" s="71"/>
      <c r="U479" s="71"/>
      <c r="V479" s="71"/>
      <c r="W479" s="71"/>
    </row>
    <row r="480" spans="1:23">
      <c r="A480" s="70"/>
      <c r="B480" s="71"/>
      <c r="C480" s="72"/>
      <c r="D480" s="71"/>
      <c r="E480" s="71"/>
      <c r="F480" s="71"/>
      <c r="G480" s="71"/>
      <c r="H480" s="71"/>
      <c r="I480" s="71"/>
      <c r="J480" s="71"/>
      <c r="K480" s="71"/>
      <c r="L480" s="71"/>
      <c r="M480" s="72"/>
      <c r="N480" s="71"/>
      <c r="O480" s="71"/>
      <c r="P480" s="71"/>
      <c r="Q480" s="71"/>
      <c r="R480" s="71"/>
      <c r="S480" s="71"/>
      <c r="T480" s="71"/>
      <c r="U480" s="71"/>
      <c r="V480" s="71"/>
      <c r="W480" s="71"/>
    </row>
    <row r="481" spans="1:23">
      <c r="A481" s="70"/>
      <c r="B481" s="71"/>
      <c r="C481" s="72"/>
      <c r="D481" s="71"/>
      <c r="E481" s="71"/>
      <c r="F481" s="71"/>
      <c r="G481" s="71"/>
      <c r="H481" s="71"/>
      <c r="I481" s="71"/>
      <c r="J481" s="71"/>
      <c r="K481" s="71"/>
      <c r="L481" s="71"/>
      <c r="M481" s="72"/>
      <c r="N481" s="71"/>
      <c r="O481" s="71"/>
      <c r="P481" s="71"/>
      <c r="Q481" s="71"/>
      <c r="R481" s="71"/>
      <c r="S481" s="71"/>
      <c r="T481" s="71"/>
      <c r="U481" s="71"/>
      <c r="V481" s="71"/>
      <c r="W481" s="71"/>
    </row>
    <row r="482" spans="1:23">
      <c r="A482" s="70"/>
      <c r="B482" s="71"/>
      <c r="C482" s="72"/>
      <c r="D482" s="71"/>
      <c r="E482" s="71"/>
      <c r="F482" s="71"/>
      <c r="G482" s="71"/>
      <c r="H482" s="71"/>
      <c r="I482" s="71"/>
      <c r="J482" s="71"/>
      <c r="K482" s="71"/>
      <c r="L482" s="71"/>
      <c r="M482" s="72"/>
      <c r="N482" s="71"/>
      <c r="O482" s="71"/>
      <c r="P482" s="71"/>
      <c r="Q482" s="71"/>
      <c r="R482" s="71"/>
      <c r="S482" s="71"/>
      <c r="T482" s="71"/>
      <c r="U482" s="71"/>
      <c r="V482" s="71"/>
      <c r="W482" s="71"/>
    </row>
    <row r="483" spans="1:23">
      <c r="A483" s="70"/>
      <c r="B483" s="71"/>
      <c r="C483" s="72"/>
      <c r="D483" s="71"/>
      <c r="E483" s="71"/>
      <c r="F483" s="71"/>
      <c r="G483" s="71"/>
      <c r="H483" s="71"/>
      <c r="I483" s="71"/>
      <c r="J483" s="71"/>
      <c r="K483" s="71"/>
      <c r="L483" s="71"/>
      <c r="M483" s="72"/>
      <c r="N483" s="71"/>
      <c r="O483" s="71"/>
      <c r="P483" s="71"/>
      <c r="Q483" s="71"/>
      <c r="R483" s="71"/>
      <c r="S483" s="71"/>
      <c r="T483" s="71"/>
      <c r="U483" s="71"/>
      <c r="V483" s="71"/>
      <c r="W483" s="71"/>
    </row>
    <row r="484" spans="1:23">
      <c r="A484" s="70"/>
      <c r="B484" s="71"/>
      <c r="C484" s="72"/>
      <c r="D484" s="71"/>
      <c r="E484" s="71"/>
      <c r="F484" s="71"/>
      <c r="G484" s="71"/>
      <c r="H484" s="71"/>
      <c r="I484" s="71"/>
      <c r="J484" s="71"/>
      <c r="K484" s="71"/>
      <c r="L484" s="71"/>
      <c r="M484" s="72"/>
      <c r="N484" s="71"/>
      <c r="O484" s="71"/>
      <c r="P484" s="71"/>
      <c r="Q484" s="71"/>
      <c r="R484" s="71"/>
      <c r="S484" s="71"/>
      <c r="T484" s="71"/>
      <c r="U484" s="71"/>
      <c r="V484" s="71"/>
      <c r="W484" s="71"/>
    </row>
    <row r="485" spans="1:23">
      <c r="A485" s="70"/>
      <c r="B485" s="71"/>
      <c r="C485" s="72"/>
      <c r="D485" s="71"/>
      <c r="E485" s="71"/>
      <c r="F485" s="71"/>
      <c r="G485" s="71"/>
      <c r="H485" s="71"/>
      <c r="I485" s="71"/>
      <c r="J485" s="71"/>
      <c r="K485" s="71"/>
      <c r="L485" s="71"/>
      <c r="M485" s="72"/>
      <c r="N485" s="71"/>
      <c r="O485" s="71"/>
      <c r="P485" s="71"/>
      <c r="Q485" s="71"/>
      <c r="R485" s="71"/>
      <c r="S485" s="71"/>
      <c r="T485" s="71"/>
      <c r="U485" s="71"/>
      <c r="V485" s="71"/>
      <c r="W485" s="71"/>
    </row>
    <row r="486" spans="1:23">
      <c r="A486" s="70"/>
      <c r="B486" s="71"/>
      <c r="C486" s="72"/>
      <c r="D486" s="71"/>
      <c r="E486" s="71"/>
      <c r="F486" s="71"/>
      <c r="G486" s="71"/>
      <c r="H486" s="71"/>
      <c r="I486" s="71"/>
      <c r="J486" s="71"/>
      <c r="K486" s="71"/>
      <c r="L486" s="71"/>
      <c r="M486" s="72"/>
      <c r="N486" s="71"/>
      <c r="O486" s="71"/>
      <c r="P486" s="71"/>
      <c r="Q486" s="71"/>
      <c r="R486" s="71"/>
      <c r="S486" s="71"/>
      <c r="T486" s="71"/>
      <c r="U486" s="71"/>
      <c r="V486" s="71"/>
      <c r="W486" s="71"/>
    </row>
    <row r="487" spans="1:23">
      <c r="A487" s="70"/>
      <c r="B487" s="71"/>
      <c r="C487" s="72"/>
      <c r="D487" s="71"/>
      <c r="E487" s="71"/>
      <c r="F487" s="71"/>
      <c r="G487" s="71"/>
      <c r="H487" s="71"/>
      <c r="I487" s="71"/>
      <c r="J487" s="71"/>
      <c r="K487" s="71"/>
      <c r="L487" s="71"/>
      <c r="M487" s="72"/>
      <c r="N487" s="71"/>
      <c r="O487" s="71"/>
      <c r="P487" s="71"/>
      <c r="Q487" s="71"/>
      <c r="R487" s="71"/>
      <c r="S487" s="71"/>
      <c r="T487" s="71"/>
      <c r="U487" s="71"/>
      <c r="V487" s="71"/>
      <c r="W487" s="71"/>
    </row>
    <row r="488" spans="1:23">
      <c r="A488" s="70"/>
      <c r="B488" s="71"/>
      <c r="C488" s="72"/>
      <c r="D488" s="71"/>
      <c r="E488" s="71"/>
      <c r="F488" s="71"/>
      <c r="G488" s="71"/>
      <c r="H488" s="71"/>
      <c r="I488" s="71"/>
      <c r="J488" s="71"/>
      <c r="K488" s="71"/>
      <c r="L488" s="71"/>
      <c r="M488" s="72"/>
      <c r="N488" s="71"/>
      <c r="O488" s="71"/>
      <c r="P488" s="71"/>
      <c r="Q488" s="71"/>
      <c r="R488" s="71"/>
      <c r="S488" s="71"/>
      <c r="T488" s="71"/>
      <c r="U488" s="71"/>
      <c r="V488" s="71"/>
      <c r="W488" s="71"/>
    </row>
    <row r="489" spans="1:23">
      <c r="A489" s="70"/>
      <c r="B489" s="71"/>
      <c r="C489" s="72"/>
      <c r="D489" s="71"/>
      <c r="E489" s="71"/>
      <c r="F489" s="71"/>
      <c r="G489" s="71"/>
      <c r="H489" s="71"/>
      <c r="I489" s="71"/>
      <c r="J489" s="71"/>
      <c r="K489" s="71"/>
      <c r="L489" s="71"/>
      <c r="M489" s="72"/>
      <c r="N489" s="71"/>
      <c r="O489" s="71"/>
      <c r="P489" s="71"/>
      <c r="Q489" s="71"/>
      <c r="R489" s="71"/>
      <c r="S489" s="71"/>
      <c r="T489" s="71"/>
      <c r="U489" s="71"/>
      <c r="V489" s="71"/>
      <c r="W489" s="71"/>
    </row>
    <row r="490" spans="1:23">
      <c r="A490" s="70"/>
      <c r="B490" s="71"/>
      <c r="C490" s="72"/>
      <c r="D490" s="71"/>
      <c r="E490" s="71"/>
      <c r="F490" s="71"/>
      <c r="G490" s="71"/>
      <c r="H490" s="71"/>
      <c r="I490" s="71"/>
      <c r="J490" s="71"/>
      <c r="K490" s="71"/>
      <c r="L490" s="71"/>
      <c r="M490" s="72"/>
      <c r="N490" s="71"/>
      <c r="O490" s="71"/>
      <c r="P490" s="71"/>
      <c r="Q490" s="71"/>
      <c r="R490" s="71"/>
      <c r="S490" s="71"/>
      <c r="T490" s="71"/>
      <c r="U490" s="71"/>
      <c r="V490" s="71"/>
      <c r="W490" s="71"/>
    </row>
    <row r="491" spans="1:23">
      <c r="A491" s="70"/>
      <c r="B491" s="71"/>
      <c r="C491" s="72"/>
      <c r="D491" s="71"/>
      <c r="E491" s="71"/>
      <c r="F491" s="71"/>
      <c r="G491" s="71"/>
      <c r="H491" s="71"/>
      <c r="I491" s="71"/>
      <c r="J491" s="71"/>
      <c r="K491" s="71"/>
      <c r="L491" s="71"/>
      <c r="M491" s="72"/>
      <c r="N491" s="71"/>
      <c r="O491" s="71"/>
      <c r="P491" s="71"/>
      <c r="Q491" s="71"/>
      <c r="R491" s="71"/>
      <c r="S491" s="71"/>
      <c r="T491" s="71"/>
      <c r="U491" s="71"/>
      <c r="V491" s="71"/>
      <c r="W491" s="71"/>
    </row>
    <row r="492" spans="1:23">
      <c r="A492" s="70"/>
      <c r="B492" s="71"/>
      <c r="C492" s="72"/>
      <c r="D492" s="71"/>
      <c r="E492" s="71"/>
      <c r="F492" s="71"/>
      <c r="G492" s="71"/>
      <c r="H492" s="71"/>
      <c r="I492" s="71"/>
      <c r="J492" s="71"/>
      <c r="K492" s="71"/>
      <c r="L492" s="71"/>
      <c r="M492" s="72"/>
      <c r="N492" s="71"/>
      <c r="O492" s="71"/>
      <c r="P492" s="71"/>
      <c r="Q492" s="71"/>
      <c r="R492" s="71"/>
      <c r="S492" s="71"/>
      <c r="T492" s="71"/>
      <c r="U492" s="71"/>
      <c r="V492" s="71"/>
      <c r="W492" s="71"/>
    </row>
    <row r="493" spans="1:23">
      <c r="A493" s="70"/>
      <c r="B493" s="71"/>
      <c r="C493" s="72"/>
      <c r="D493" s="71"/>
      <c r="E493" s="71"/>
      <c r="F493" s="71"/>
      <c r="G493" s="71"/>
      <c r="H493" s="71"/>
      <c r="I493" s="71"/>
      <c r="J493" s="71"/>
      <c r="K493" s="71"/>
      <c r="L493" s="71"/>
      <c r="M493" s="72"/>
      <c r="N493" s="71"/>
      <c r="O493" s="71"/>
      <c r="P493" s="71"/>
      <c r="Q493" s="71"/>
      <c r="R493" s="71"/>
      <c r="S493" s="71"/>
      <c r="T493" s="71"/>
      <c r="U493" s="71"/>
      <c r="V493" s="71"/>
      <c r="W493" s="71"/>
    </row>
    <row r="494" spans="1:23">
      <c r="A494" s="70"/>
      <c r="B494" s="71"/>
      <c r="C494" s="72"/>
      <c r="D494" s="71"/>
      <c r="E494" s="71"/>
      <c r="F494" s="71"/>
      <c r="G494" s="71"/>
      <c r="H494" s="71"/>
      <c r="I494" s="71"/>
      <c r="J494" s="71"/>
      <c r="K494" s="71"/>
      <c r="L494" s="71"/>
      <c r="M494" s="72"/>
      <c r="N494" s="71"/>
      <c r="O494" s="71"/>
      <c r="P494" s="71"/>
      <c r="Q494" s="71"/>
      <c r="R494" s="71"/>
      <c r="S494" s="71"/>
      <c r="T494" s="71"/>
      <c r="U494" s="71"/>
      <c r="V494" s="71"/>
      <c r="W494" s="71"/>
    </row>
    <row r="495" spans="1:23">
      <c r="A495" s="70"/>
      <c r="B495" s="71"/>
      <c r="C495" s="72"/>
      <c r="D495" s="71"/>
      <c r="E495" s="71"/>
      <c r="F495" s="71"/>
      <c r="G495" s="71"/>
      <c r="H495" s="71"/>
      <c r="I495" s="71"/>
      <c r="J495" s="71"/>
      <c r="K495" s="71"/>
      <c r="L495" s="71"/>
      <c r="M495" s="72"/>
      <c r="N495" s="71"/>
      <c r="O495" s="71"/>
      <c r="P495" s="71"/>
      <c r="Q495" s="71"/>
      <c r="R495" s="71"/>
      <c r="S495" s="71"/>
      <c r="T495" s="71"/>
      <c r="U495" s="71"/>
      <c r="V495" s="71"/>
      <c r="W495" s="71"/>
    </row>
    <row r="496" spans="1:23">
      <c r="A496" s="70"/>
      <c r="B496" s="71"/>
      <c r="C496" s="72"/>
      <c r="D496" s="71"/>
      <c r="E496" s="71"/>
      <c r="F496" s="71"/>
      <c r="G496" s="71"/>
      <c r="H496" s="71"/>
      <c r="I496" s="71"/>
      <c r="J496" s="71"/>
      <c r="K496" s="71"/>
      <c r="L496" s="71"/>
      <c r="M496" s="72"/>
      <c r="N496" s="71"/>
      <c r="O496" s="71"/>
      <c r="P496" s="71"/>
      <c r="Q496" s="71"/>
      <c r="R496" s="71"/>
      <c r="S496" s="71"/>
      <c r="T496" s="71"/>
      <c r="U496" s="71"/>
      <c r="V496" s="71"/>
      <c r="W496" s="71"/>
    </row>
    <row r="497" spans="1:23">
      <c r="A497" s="70"/>
      <c r="B497" s="71"/>
      <c r="C497" s="72"/>
      <c r="D497" s="71"/>
      <c r="E497" s="71"/>
      <c r="F497" s="71"/>
      <c r="G497" s="71"/>
      <c r="H497" s="71"/>
      <c r="I497" s="71"/>
      <c r="J497" s="71"/>
      <c r="K497" s="71"/>
      <c r="L497" s="71"/>
      <c r="M497" s="72"/>
      <c r="N497" s="71"/>
      <c r="O497" s="71"/>
      <c r="P497" s="71"/>
      <c r="Q497" s="71"/>
      <c r="R497" s="71"/>
      <c r="S497" s="71"/>
      <c r="T497" s="71"/>
      <c r="U497" s="71"/>
      <c r="V497" s="71"/>
      <c r="W497" s="71"/>
    </row>
    <row r="498" spans="1:23">
      <c r="A498" s="70"/>
      <c r="B498" s="71"/>
      <c r="C498" s="72"/>
      <c r="D498" s="71"/>
      <c r="E498" s="71"/>
      <c r="F498" s="71"/>
      <c r="G498" s="71"/>
      <c r="H498" s="71"/>
      <c r="I498" s="71"/>
      <c r="J498" s="71"/>
      <c r="K498" s="71"/>
      <c r="L498" s="71"/>
      <c r="M498" s="72"/>
      <c r="N498" s="71"/>
      <c r="O498" s="71"/>
      <c r="P498" s="71"/>
      <c r="Q498" s="71"/>
      <c r="R498" s="71"/>
      <c r="S498" s="71"/>
      <c r="T498" s="71"/>
      <c r="U498" s="71"/>
      <c r="V498" s="71"/>
      <c r="W498" s="71"/>
    </row>
    <row r="499" spans="1:23">
      <c r="A499" s="70"/>
      <c r="B499" s="71"/>
      <c r="C499" s="72"/>
      <c r="D499" s="71"/>
      <c r="E499" s="71"/>
      <c r="F499" s="71"/>
      <c r="G499" s="71"/>
      <c r="H499" s="71"/>
      <c r="I499" s="71"/>
      <c r="J499" s="71"/>
      <c r="K499" s="71"/>
      <c r="L499" s="71"/>
      <c r="M499" s="72"/>
      <c r="N499" s="71"/>
      <c r="O499" s="71"/>
      <c r="P499" s="71"/>
      <c r="Q499" s="71"/>
      <c r="R499" s="71"/>
      <c r="S499" s="71"/>
      <c r="T499" s="71"/>
      <c r="U499" s="71"/>
      <c r="V499" s="71"/>
      <c r="W499" s="71"/>
    </row>
    <row r="500" spans="1:23">
      <c r="A500" s="70"/>
      <c r="B500" s="71"/>
      <c r="C500" s="72"/>
      <c r="D500" s="71"/>
      <c r="E500" s="71"/>
      <c r="F500" s="71"/>
      <c r="G500" s="71"/>
      <c r="H500" s="71"/>
      <c r="I500" s="71"/>
      <c r="J500" s="71"/>
      <c r="K500" s="71"/>
      <c r="L500" s="71"/>
      <c r="M500" s="72"/>
      <c r="N500" s="71"/>
      <c r="O500" s="71"/>
      <c r="P500" s="71"/>
      <c r="Q500" s="71"/>
      <c r="R500" s="71"/>
      <c r="S500" s="71"/>
      <c r="T500" s="71"/>
      <c r="U500" s="71"/>
      <c r="V500" s="71"/>
      <c r="W500" s="71"/>
    </row>
    <row r="501" spans="1:23">
      <c r="A501" s="70"/>
      <c r="B501" s="71"/>
      <c r="C501" s="72"/>
      <c r="D501" s="71"/>
      <c r="E501" s="71"/>
      <c r="F501" s="71"/>
      <c r="G501" s="71"/>
      <c r="H501" s="71"/>
      <c r="I501" s="71"/>
      <c r="J501" s="71"/>
      <c r="K501" s="71"/>
      <c r="L501" s="71"/>
      <c r="M501" s="72"/>
      <c r="N501" s="71"/>
      <c r="O501" s="71"/>
      <c r="P501" s="71"/>
      <c r="Q501" s="71"/>
      <c r="R501" s="71"/>
      <c r="S501" s="71"/>
      <c r="T501" s="71"/>
      <c r="U501" s="71"/>
      <c r="V501" s="71"/>
      <c r="W501" s="71"/>
    </row>
    <row r="502" spans="1:23">
      <c r="A502" s="70"/>
      <c r="B502" s="71"/>
      <c r="C502" s="72"/>
      <c r="D502" s="71"/>
      <c r="E502" s="71"/>
      <c r="F502" s="71"/>
      <c r="G502" s="71"/>
      <c r="H502" s="71"/>
      <c r="I502" s="71"/>
      <c r="J502" s="71"/>
      <c r="K502" s="71"/>
      <c r="L502" s="71"/>
      <c r="M502" s="72"/>
      <c r="N502" s="71"/>
      <c r="O502" s="71"/>
      <c r="P502" s="71"/>
      <c r="Q502" s="71"/>
      <c r="R502" s="71"/>
      <c r="S502" s="71"/>
      <c r="T502" s="71"/>
      <c r="U502" s="71"/>
      <c r="V502" s="71"/>
      <c r="W502" s="71"/>
    </row>
    <row r="503" spans="1:23">
      <c r="A503" s="70"/>
      <c r="B503" s="71"/>
      <c r="C503" s="72"/>
      <c r="D503" s="71"/>
      <c r="E503" s="71"/>
      <c r="F503" s="71"/>
      <c r="G503" s="71"/>
      <c r="H503" s="71"/>
      <c r="I503" s="71"/>
      <c r="J503" s="71"/>
      <c r="K503" s="71"/>
      <c r="L503" s="71"/>
      <c r="M503" s="72"/>
      <c r="N503" s="71"/>
      <c r="O503" s="71"/>
      <c r="P503" s="71"/>
      <c r="Q503" s="71"/>
      <c r="R503" s="71"/>
      <c r="S503" s="71"/>
      <c r="T503" s="71"/>
      <c r="U503" s="71"/>
      <c r="V503" s="71"/>
      <c r="W503" s="71"/>
    </row>
    <row r="504" spans="1:23">
      <c r="A504" s="70"/>
      <c r="B504" s="71"/>
      <c r="C504" s="72"/>
      <c r="D504" s="71"/>
      <c r="E504" s="71"/>
      <c r="F504" s="71"/>
      <c r="G504" s="71"/>
      <c r="H504" s="71"/>
      <c r="I504" s="71"/>
      <c r="J504" s="71"/>
      <c r="K504" s="71"/>
      <c r="L504" s="71"/>
      <c r="M504" s="72"/>
      <c r="N504" s="71"/>
      <c r="O504" s="71"/>
      <c r="P504" s="71"/>
      <c r="Q504" s="71"/>
      <c r="R504" s="71"/>
      <c r="S504" s="71"/>
      <c r="T504" s="71"/>
      <c r="U504" s="71"/>
      <c r="V504" s="71"/>
      <c r="W504" s="71"/>
    </row>
    <row r="505" spans="1:23">
      <c r="A505" s="70"/>
      <c r="B505" s="71"/>
      <c r="C505" s="72"/>
      <c r="D505" s="71"/>
      <c r="E505" s="71"/>
      <c r="F505" s="71"/>
      <c r="G505" s="71"/>
      <c r="H505" s="71"/>
      <c r="I505" s="71"/>
      <c r="J505" s="71"/>
      <c r="K505" s="71"/>
      <c r="L505" s="71"/>
      <c r="M505" s="72"/>
      <c r="N505" s="71"/>
      <c r="O505" s="71"/>
      <c r="P505" s="71"/>
      <c r="Q505" s="71"/>
      <c r="R505" s="71"/>
      <c r="S505" s="71"/>
      <c r="T505" s="71"/>
      <c r="U505" s="71"/>
      <c r="V505" s="71"/>
      <c r="W505" s="71"/>
    </row>
    <row r="506" spans="1:23">
      <c r="A506" s="70"/>
      <c r="B506" s="71"/>
      <c r="C506" s="72"/>
      <c r="D506" s="71"/>
      <c r="E506" s="71"/>
      <c r="F506" s="71"/>
      <c r="G506" s="71"/>
      <c r="H506" s="71"/>
      <c r="I506" s="71"/>
      <c r="J506" s="71"/>
      <c r="K506" s="71"/>
      <c r="L506" s="71"/>
      <c r="M506" s="72"/>
      <c r="N506" s="71"/>
      <c r="O506" s="71"/>
      <c r="P506" s="71"/>
      <c r="Q506" s="71"/>
      <c r="R506" s="71"/>
      <c r="S506" s="71"/>
      <c r="T506" s="71"/>
      <c r="U506" s="71"/>
      <c r="V506" s="71"/>
      <c r="W506" s="71"/>
    </row>
    <row r="507" spans="1:23">
      <c r="A507" s="70"/>
      <c r="B507" s="71"/>
      <c r="C507" s="72"/>
      <c r="D507" s="71"/>
      <c r="E507" s="71"/>
      <c r="F507" s="71"/>
      <c r="G507" s="71"/>
      <c r="H507" s="71"/>
      <c r="I507" s="71"/>
      <c r="J507" s="71"/>
      <c r="K507" s="71"/>
      <c r="L507" s="71"/>
      <c r="M507" s="72"/>
      <c r="N507" s="71"/>
      <c r="O507" s="71"/>
      <c r="P507" s="71"/>
      <c r="Q507" s="71"/>
      <c r="R507" s="71"/>
      <c r="S507" s="71"/>
      <c r="T507" s="71"/>
      <c r="U507" s="71"/>
      <c r="V507" s="71"/>
      <c r="W507" s="71"/>
    </row>
    <row r="508" spans="1:23">
      <c r="A508" s="70"/>
      <c r="B508" s="71"/>
      <c r="C508" s="72"/>
      <c r="D508" s="71"/>
      <c r="E508" s="71"/>
      <c r="F508" s="71"/>
      <c r="G508" s="71"/>
      <c r="H508" s="71"/>
      <c r="I508" s="71"/>
      <c r="J508" s="71"/>
      <c r="K508" s="71"/>
      <c r="L508" s="71"/>
      <c r="M508" s="72"/>
      <c r="N508" s="71"/>
      <c r="O508" s="71"/>
      <c r="P508" s="71"/>
      <c r="Q508" s="71"/>
      <c r="R508" s="71"/>
      <c r="S508" s="71"/>
      <c r="T508" s="71"/>
      <c r="U508" s="71"/>
      <c r="V508" s="71"/>
      <c r="W508" s="71"/>
    </row>
    <row r="509" spans="1:23">
      <c r="A509" s="70"/>
      <c r="B509" s="71"/>
      <c r="C509" s="72"/>
      <c r="D509" s="71"/>
      <c r="E509" s="71"/>
      <c r="F509" s="71"/>
      <c r="G509" s="71"/>
      <c r="H509" s="71"/>
      <c r="I509" s="71"/>
      <c r="J509" s="71"/>
      <c r="K509" s="71"/>
      <c r="L509" s="71"/>
      <c r="M509" s="72"/>
      <c r="N509" s="71"/>
      <c r="O509" s="71"/>
      <c r="P509" s="71"/>
      <c r="Q509" s="71"/>
      <c r="R509" s="71"/>
      <c r="S509" s="71"/>
      <c r="T509" s="71"/>
      <c r="U509" s="71"/>
      <c r="V509" s="71"/>
      <c r="W509" s="71"/>
    </row>
    <row r="510" spans="1:23">
      <c r="A510" s="70"/>
      <c r="B510" s="71"/>
      <c r="C510" s="72"/>
      <c r="D510" s="71"/>
      <c r="E510" s="71"/>
      <c r="F510" s="71"/>
      <c r="G510" s="71"/>
      <c r="H510" s="71"/>
      <c r="I510" s="71"/>
      <c r="J510" s="71"/>
      <c r="K510" s="71"/>
      <c r="L510" s="71"/>
      <c r="M510" s="72"/>
      <c r="N510" s="71"/>
      <c r="O510" s="71"/>
      <c r="P510" s="71"/>
      <c r="Q510" s="71"/>
      <c r="R510" s="71"/>
      <c r="S510" s="71"/>
      <c r="T510" s="71"/>
      <c r="U510" s="71"/>
      <c r="V510" s="71"/>
      <c r="W510" s="71"/>
    </row>
    <row r="511" spans="1:23">
      <c r="A511" s="70"/>
      <c r="B511" s="71"/>
      <c r="C511" s="72"/>
      <c r="D511" s="71"/>
      <c r="E511" s="71"/>
      <c r="F511" s="71"/>
      <c r="G511" s="71"/>
      <c r="H511" s="71"/>
      <c r="I511" s="71"/>
      <c r="J511" s="71"/>
      <c r="K511" s="71"/>
      <c r="L511" s="71"/>
      <c r="M511" s="72"/>
      <c r="N511" s="71"/>
      <c r="O511" s="71"/>
      <c r="P511" s="71"/>
      <c r="Q511" s="71"/>
      <c r="R511" s="71"/>
      <c r="S511" s="71"/>
      <c r="T511" s="71"/>
      <c r="U511" s="71"/>
      <c r="V511" s="71"/>
      <c r="W511" s="71"/>
    </row>
    <row r="512" spans="1:23">
      <c r="A512" s="70"/>
      <c r="B512" s="71"/>
      <c r="C512" s="72"/>
      <c r="D512" s="71"/>
      <c r="E512" s="71"/>
      <c r="F512" s="71"/>
      <c r="G512" s="71"/>
      <c r="H512" s="71"/>
      <c r="I512" s="71"/>
      <c r="J512" s="71"/>
      <c r="K512" s="71"/>
      <c r="L512" s="71"/>
      <c r="M512" s="72"/>
      <c r="N512" s="71"/>
      <c r="O512" s="71"/>
      <c r="P512" s="71"/>
      <c r="Q512" s="71"/>
      <c r="R512" s="71"/>
      <c r="S512" s="71"/>
      <c r="T512" s="71"/>
      <c r="U512" s="71"/>
      <c r="V512" s="71"/>
      <c r="W512" s="71"/>
    </row>
    <row r="513" spans="1:23">
      <c r="A513" s="70"/>
      <c r="B513" s="71"/>
      <c r="C513" s="72"/>
      <c r="D513" s="71"/>
      <c r="E513" s="71"/>
      <c r="F513" s="71"/>
      <c r="G513" s="71"/>
      <c r="H513" s="71"/>
      <c r="I513" s="71"/>
      <c r="J513" s="71"/>
      <c r="K513" s="71"/>
      <c r="L513" s="71"/>
      <c r="M513" s="72"/>
      <c r="N513" s="71"/>
      <c r="O513" s="71"/>
      <c r="P513" s="71"/>
      <c r="Q513" s="71"/>
      <c r="R513" s="71"/>
      <c r="S513" s="71"/>
      <c r="T513" s="71"/>
      <c r="U513" s="71"/>
      <c r="V513" s="71"/>
      <c r="W513" s="71"/>
    </row>
    <row r="514" spans="1:23">
      <c r="A514" s="70"/>
      <c r="B514" s="71"/>
      <c r="C514" s="72"/>
      <c r="D514" s="71"/>
      <c r="E514" s="71"/>
      <c r="F514" s="71"/>
      <c r="G514" s="71"/>
      <c r="H514" s="71"/>
      <c r="I514" s="71"/>
      <c r="J514" s="71"/>
      <c r="K514" s="71"/>
      <c r="L514" s="71"/>
      <c r="M514" s="72"/>
      <c r="N514" s="71"/>
      <c r="O514" s="71"/>
      <c r="P514" s="71"/>
      <c r="Q514" s="71"/>
      <c r="R514" s="71"/>
      <c r="S514" s="71"/>
      <c r="T514" s="71"/>
      <c r="U514" s="71"/>
      <c r="V514" s="71"/>
      <c r="W514" s="71"/>
    </row>
    <row r="515" spans="1:23">
      <c r="A515" s="70"/>
      <c r="B515" s="71"/>
      <c r="C515" s="72"/>
      <c r="D515" s="71"/>
      <c r="E515" s="71"/>
      <c r="F515" s="71"/>
      <c r="G515" s="71"/>
      <c r="H515" s="71"/>
      <c r="I515" s="71"/>
      <c r="J515" s="71"/>
      <c r="K515" s="71"/>
      <c r="L515" s="71"/>
      <c r="M515" s="72"/>
      <c r="N515" s="71"/>
      <c r="O515" s="71"/>
      <c r="P515" s="71"/>
      <c r="Q515" s="71"/>
      <c r="R515" s="71"/>
      <c r="S515" s="71"/>
      <c r="T515" s="71"/>
      <c r="U515" s="71"/>
      <c r="V515" s="71"/>
      <c r="W515" s="71"/>
    </row>
    <row r="516" spans="1:23">
      <c r="A516" s="70"/>
      <c r="B516" s="71"/>
      <c r="C516" s="72"/>
      <c r="D516" s="71"/>
      <c r="E516" s="71"/>
      <c r="F516" s="71"/>
      <c r="G516" s="71"/>
      <c r="H516" s="71"/>
      <c r="I516" s="71"/>
      <c r="J516" s="71"/>
      <c r="K516" s="71"/>
      <c r="L516" s="71"/>
      <c r="M516" s="72"/>
      <c r="N516" s="71"/>
      <c r="O516" s="71"/>
      <c r="P516" s="71"/>
      <c r="Q516" s="71"/>
      <c r="R516" s="71"/>
      <c r="S516" s="71"/>
      <c r="T516" s="71"/>
      <c r="U516" s="71"/>
      <c r="V516" s="71"/>
      <c r="W516" s="71"/>
    </row>
    <row r="517" spans="1:23">
      <c r="A517" s="70"/>
      <c r="B517" s="71"/>
      <c r="C517" s="72"/>
      <c r="D517" s="71"/>
      <c r="E517" s="71"/>
      <c r="F517" s="71"/>
      <c r="G517" s="71"/>
      <c r="H517" s="71"/>
      <c r="I517" s="71"/>
      <c r="J517" s="71"/>
      <c r="K517" s="71"/>
      <c r="L517" s="71"/>
      <c r="M517" s="72"/>
      <c r="N517" s="71"/>
      <c r="O517" s="71"/>
      <c r="P517" s="71"/>
      <c r="Q517" s="71"/>
      <c r="R517" s="71"/>
      <c r="S517" s="71"/>
      <c r="T517" s="71"/>
      <c r="U517" s="71"/>
      <c r="V517" s="71"/>
      <c r="W517" s="71"/>
    </row>
    <row r="518" spans="1:23">
      <c r="A518" s="70"/>
      <c r="B518" s="71"/>
      <c r="C518" s="72"/>
      <c r="D518" s="71"/>
      <c r="E518" s="71"/>
      <c r="F518" s="71"/>
      <c r="G518" s="71"/>
      <c r="H518" s="71"/>
      <c r="I518" s="71"/>
      <c r="J518" s="71"/>
      <c r="K518" s="71"/>
      <c r="L518" s="71"/>
      <c r="M518" s="72"/>
      <c r="N518" s="71"/>
      <c r="O518" s="71"/>
      <c r="P518" s="71"/>
      <c r="Q518" s="71"/>
      <c r="R518" s="71"/>
      <c r="S518" s="71"/>
      <c r="T518" s="71"/>
      <c r="U518" s="71"/>
      <c r="V518" s="71"/>
      <c r="W518" s="71"/>
    </row>
    <row r="519" spans="1:23">
      <c r="A519" s="70"/>
      <c r="B519" s="71"/>
      <c r="C519" s="72"/>
      <c r="D519" s="71"/>
      <c r="E519" s="71"/>
      <c r="F519" s="71"/>
      <c r="G519" s="71"/>
      <c r="H519" s="71"/>
      <c r="I519" s="71"/>
      <c r="J519" s="71"/>
      <c r="K519" s="71"/>
      <c r="L519" s="71"/>
      <c r="M519" s="72"/>
      <c r="N519" s="71"/>
      <c r="O519" s="71"/>
      <c r="P519" s="71"/>
      <c r="Q519" s="71"/>
      <c r="R519" s="71"/>
      <c r="S519" s="71"/>
      <c r="T519" s="71"/>
      <c r="U519" s="71"/>
      <c r="V519" s="71"/>
      <c r="W519" s="71"/>
    </row>
    <row r="520" spans="1:23">
      <c r="A520" s="70"/>
      <c r="B520" s="71"/>
      <c r="C520" s="72"/>
      <c r="D520" s="71"/>
      <c r="E520" s="71"/>
      <c r="F520" s="71"/>
      <c r="G520" s="71"/>
      <c r="H520" s="71"/>
      <c r="I520" s="71"/>
      <c r="J520" s="71"/>
      <c r="K520" s="71"/>
      <c r="L520" s="71"/>
      <c r="M520" s="72"/>
      <c r="N520" s="71"/>
      <c r="O520" s="71"/>
      <c r="P520" s="71"/>
      <c r="Q520" s="71"/>
      <c r="R520" s="71"/>
      <c r="S520" s="71"/>
      <c r="T520" s="71"/>
      <c r="U520" s="71"/>
      <c r="V520" s="71"/>
      <c r="W520" s="71"/>
    </row>
    <row r="521" spans="1:23">
      <c r="A521" s="70"/>
      <c r="B521" s="71"/>
      <c r="C521" s="72"/>
      <c r="D521" s="71"/>
      <c r="E521" s="71"/>
      <c r="F521" s="71"/>
      <c r="G521" s="71"/>
      <c r="H521" s="71"/>
      <c r="I521" s="71"/>
      <c r="J521" s="71"/>
      <c r="K521" s="71"/>
      <c r="L521" s="71"/>
      <c r="M521" s="72"/>
      <c r="N521" s="71"/>
      <c r="O521" s="71"/>
      <c r="P521" s="71"/>
      <c r="Q521" s="71"/>
      <c r="R521" s="71"/>
      <c r="S521" s="71"/>
      <c r="T521" s="71"/>
      <c r="U521" s="71"/>
      <c r="V521" s="71"/>
      <c r="W521" s="71"/>
    </row>
    <row r="522" spans="1:23">
      <c r="A522" s="70"/>
      <c r="B522" s="71"/>
      <c r="C522" s="72"/>
      <c r="D522" s="71"/>
      <c r="E522" s="71"/>
      <c r="F522" s="71"/>
      <c r="G522" s="71"/>
      <c r="H522" s="71"/>
      <c r="I522" s="71"/>
      <c r="J522" s="71"/>
      <c r="K522" s="71"/>
      <c r="L522" s="71"/>
      <c r="M522" s="72"/>
      <c r="N522" s="71"/>
      <c r="O522" s="71"/>
      <c r="P522" s="71"/>
      <c r="Q522" s="71"/>
      <c r="R522" s="71"/>
      <c r="S522" s="71"/>
      <c r="T522" s="71"/>
      <c r="U522" s="71"/>
      <c r="V522" s="71"/>
      <c r="W522" s="71"/>
    </row>
    <row r="523" spans="1:23">
      <c r="A523" s="70"/>
      <c r="B523" s="71"/>
      <c r="C523" s="72"/>
      <c r="D523" s="71"/>
      <c r="E523" s="71"/>
      <c r="F523" s="71"/>
      <c r="G523" s="71"/>
      <c r="H523" s="71"/>
      <c r="I523" s="71"/>
      <c r="J523" s="71"/>
      <c r="K523" s="71"/>
      <c r="L523" s="71"/>
      <c r="M523" s="72"/>
      <c r="N523" s="71"/>
      <c r="O523" s="71"/>
      <c r="P523" s="71"/>
      <c r="Q523" s="71"/>
      <c r="R523" s="71"/>
      <c r="S523" s="71"/>
      <c r="T523" s="71"/>
      <c r="U523" s="71"/>
      <c r="V523" s="71"/>
      <c r="W523" s="71"/>
    </row>
    <row r="524" spans="1:23">
      <c r="A524" s="70"/>
      <c r="B524" s="71"/>
      <c r="C524" s="72"/>
      <c r="D524" s="71"/>
      <c r="E524" s="71"/>
      <c r="F524" s="71"/>
      <c r="G524" s="71"/>
      <c r="H524" s="71"/>
      <c r="I524" s="71"/>
      <c r="J524" s="71"/>
      <c r="K524" s="71"/>
      <c r="L524" s="71"/>
      <c r="M524" s="72"/>
      <c r="N524" s="71"/>
      <c r="O524" s="71"/>
      <c r="P524" s="71"/>
      <c r="Q524" s="71"/>
      <c r="R524" s="71"/>
      <c r="S524" s="71"/>
      <c r="T524" s="71"/>
      <c r="U524" s="71"/>
      <c r="V524" s="71"/>
      <c r="W524" s="71"/>
    </row>
    <row r="525" spans="1:23">
      <c r="A525" s="70"/>
      <c r="B525" s="71"/>
      <c r="C525" s="72"/>
      <c r="D525" s="71"/>
      <c r="E525" s="71"/>
      <c r="F525" s="71"/>
      <c r="G525" s="71"/>
      <c r="H525" s="71"/>
      <c r="I525" s="71"/>
      <c r="J525" s="71"/>
      <c r="K525" s="71"/>
      <c r="L525" s="71"/>
      <c r="M525" s="72"/>
      <c r="N525" s="71"/>
      <c r="O525" s="71"/>
      <c r="P525" s="71"/>
      <c r="Q525" s="71"/>
      <c r="R525" s="71"/>
      <c r="S525" s="71"/>
      <c r="T525" s="71"/>
      <c r="U525" s="71"/>
      <c r="V525" s="71"/>
      <c r="W525" s="71"/>
    </row>
    <row r="526" spans="1:23">
      <c r="A526" s="70"/>
      <c r="B526" s="71"/>
      <c r="C526" s="72"/>
      <c r="D526" s="71"/>
      <c r="E526" s="71"/>
      <c r="F526" s="71"/>
      <c r="G526" s="71"/>
      <c r="H526" s="71"/>
      <c r="I526" s="71"/>
      <c r="J526" s="71"/>
      <c r="K526" s="71"/>
      <c r="L526" s="71"/>
      <c r="M526" s="72"/>
      <c r="N526" s="71"/>
      <c r="O526" s="71"/>
      <c r="P526" s="71"/>
      <c r="Q526" s="71"/>
      <c r="R526" s="71"/>
      <c r="S526" s="71"/>
      <c r="T526" s="71"/>
      <c r="U526" s="71"/>
      <c r="V526" s="71"/>
      <c r="W526" s="71"/>
    </row>
    <row r="527" spans="1:23">
      <c r="A527" s="70"/>
      <c r="B527" s="71"/>
      <c r="C527" s="72"/>
      <c r="D527" s="71"/>
      <c r="E527" s="71"/>
      <c r="F527" s="71"/>
      <c r="G527" s="71"/>
      <c r="H527" s="71"/>
      <c r="I527" s="71"/>
      <c r="J527" s="71"/>
      <c r="K527" s="71"/>
      <c r="L527" s="71"/>
      <c r="M527" s="72"/>
      <c r="N527" s="71"/>
      <c r="O527" s="71"/>
      <c r="P527" s="71"/>
      <c r="Q527" s="71"/>
      <c r="R527" s="71"/>
      <c r="S527" s="71"/>
      <c r="T527" s="71"/>
      <c r="U527" s="71"/>
      <c r="V527" s="71"/>
      <c r="W527" s="71"/>
    </row>
    <row r="528" spans="1:23">
      <c r="A528" s="70"/>
      <c r="B528" s="71"/>
      <c r="C528" s="72"/>
      <c r="D528" s="71"/>
      <c r="E528" s="71"/>
      <c r="F528" s="71"/>
      <c r="G528" s="71"/>
      <c r="H528" s="71"/>
      <c r="I528" s="71"/>
      <c r="J528" s="71"/>
      <c r="K528" s="71"/>
      <c r="L528" s="71"/>
      <c r="M528" s="72"/>
      <c r="N528" s="71"/>
      <c r="O528" s="71"/>
      <c r="P528" s="71"/>
      <c r="Q528" s="71"/>
      <c r="R528" s="71"/>
      <c r="S528" s="71"/>
      <c r="T528" s="71"/>
      <c r="U528" s="71"/>
      <c r="V528" s="71"/>
      <c r="W528" s="71"/>
    </row>
    <row r="529" spans="1:23">
      <c r="A529" s="70"/>
      <c r="B529" s="71"/>
      <c r="C529" s="72"/>
      <c r="D529" s="71"/>
      <c r="E529" s="71"/>
      <c r="F529" s="71"/>
      <c r="G529" s="71"/>
      <c r="H529" s="71"/>
      <c r="I529" s="71"/>
      <c r="J529" s="71"/>
      <c r="K529" s="71"/>
      <c r="L529" s="71"/>
      <c r="M529" s="72"/>
      <c r="N529" s="71"/>
      <c r="O529" s="71"/>
      <c r="P529" s="71"/>
      <c r="Q529" s="71"/>
      <c r="R529" s="71"/>
      <c r="S529" s="71"/>
      <c r="T529" s="71"/>
      <c r="U529" s="71"/>
      <c r="V529" s="71"/>
      <c r="W529" s="71"/>
    </row>
    <row r="530" spans="1:23">
      <c r="A530" s="70"/>
      <c r="B530" s="71"/>
      <c r="C530" s="72"/>
      <c r="D530" s="71"/>
      <c r="E530" s="71"/>
      <c r="F530" s="71"/>
      <c r="G530" s="71"/>
      <c r="H530" s="71"/>
      <c r="I530" s="71"/>
      <c r="J530" s="71"/>
      <c r="K530" s="71"/>
      <c r="L530" s="71"/>
      <c r="M530" s="72"/>
      <c r="N530" s="71"/>
      <c r="O530" s="71"/>
      <c r="P530" s="71"/>
      <c r="Q530" s="71"/>
      <c r="R530" s="71"/>
      <c r="S530" s="71"/>
      <c r="T530" s="71"/>
      <c r="U530" s="71"/>
      <c r="V530" s="71"/>
      <c r="W530" s="71"/>
    </row>
    <row r="531" spans="1:23">
      <c r="A531" s="70"/>
      <c r="B531" s="71"/>
      <c r="C531" s="72"/>
      <c r="D531" s="71"/>
      <c r="E531" s="71"/>
      <c r="F531" s="71"/>
      <c r="G531" s="71"/>
      <c r="H531" s="71"/>
      <c r="I531" s="71"/>
      <c r="J531" s="71"/>
      <c r="K531" s="71"/>
      <c r="L531" s="71"/>
      <c r="M531" s="72"/>
      <c r="N531" s="71"/>
      <c r="O531" s="71"/>
      <c r="P531" s="71"/>
      <c r="Q531" s="71"/>
      <c r="R531" s="71"/>
      <c r="S531" s="71"/>
      <c r="T531" s="71"/>
      <c r="U531" s="71"/>
      <c r="V531" s="71"/>
      <c r="W531" s="71"/>
    </row>
    <row r="532" spans="1:23">
      <c r="A532" s="70"/>
      <c r="B532" s="71"/>
      <c r="C532" s="72"/>
      <c r="D532" s="71"/>
      <c r="E532" s="71"/>
      <c r="F532" s="71"/>
      <c r="G532" s="71"/>
      <c r="H532" s="71"/>
      <c r="I532" s="71"/>
      <c r="J532" s="71"/>
      <c r="K532" s="71"/>
      <c r="L532" s="71"/>
      <c r="M532" s="72"/>
      <c r="N532" s="71"/>
      <c r="O532" s="71"/>
      <c r="P532" s="71"/>
      <c r="Q532" s="71"/>
      <c r="R532" s="71"/>
      <c r="S532" s="71"/>
      <c r="T532" s="71"/>
      <c r="U532" s="71"/>
      <c r="V532" s="71"/>
      <c r="W532" s="71"/>
    </row>
    <row r="533" spans="1:23">
      <c r="A533" s="70"/>
      <c r="B533" s="71"/>
      <c r="C533" s="72"/>
      <c r="D533" s="71"/>
      <c r="E533" s="71"/>
      <c r="F533" s="71"/>
      <c r="G533" s="71"/>
      <c r="H533" s="71"/>
      <c r="I533" s="71"/>
      <c r="J533" s="71"/>
      <c r="K533" s="71"/>
      <c r="L533" s="71"/>
      <c r="M533" s="72"/>
      <c r="N533" s="71"/>
      <c r="O533" s="71"/>
      <c r="P533" s="71"/>
      <c r="Q533" s="71"/>
      <c r="R533" s="71"/>
      <c r="S533" s="71"/>
      <c r="T533" s="71"/>
      <c r="U533" s="71"/>
      <c r="V533" s="71"/>
      <c r="W533" s="71"/>
    </row>
    <row r="534" spans="1:23">
      <c r="A534" s="70"/>
      <c r="B534" s="71"/>
      <c r="C534" s="72"/>
      <c r="D534" s="71"/>
      <c r="E534" s="71"/>
      <c r="F534" s="71"/>
      <c r="G534" s="71"/>
      <c r="H534" s="71"/>
      <c r="I534" s="71"/>
      <c r="J534" s="71"/>
      <c r="K534" s="71"/>
      <c r="L534" s="71"/>
      <c r="M534" s="72"/>
      <c r="N534" s="71"/>
      <c r="O534" s="71"/>
      <c r="P534" s="71"/>
      <c r="Q534" s="71"/>
      <c r="R534" s="71"/>
      <c r="S534" s="71"/>
      <c r="T534" s="71"/>
      <c r="U534" s="71"/>
      <c r="V534" s="71"/>
      <c r="W534" s="71"/>
    </row>
    <row r="535" spans="1:23">
      <c r="A535" s="70"/>
      <c r="B535" s="71"/>
      <c r="C535" s="72"/>
      <c r="D535" s="71"/>
      <c r="E535" s="71"/>
      <c r="F535" s="71"/>
      <c r="G535" s="71"/>
      <c r="H535" s="71"/>
      <c r="I535" s="71"/>
      <c r="J535" s="71"/>
      <c r="K535" s="71"/>
      <c r="L535" s="71"/>
      <c r="M535" s="72"/>
      <c r="N535" s="71"/>
      <c r="O535" s="71"/>
      <c r="P535" s="71"/>
      <c r="Q535" s="71"/>
      <c r="R535" s="71"/>
      <c r="S535" s="71"/>
      <c r="T535" s="71"/>
      <c r="U535" s="71"/>
      <c r="V535" s="71"/>
      <c r="W535" s="71"/>
    </row>
    <row r="536" spans="1:23">
      <c r="A536" s="70"/>
      <c r="B536" s="71"/>
      <c r="C536" s="72"/>
      <c r="D536" s="71"/>
      <c r="E536" s="71"/>
      <c r="F536" s="71"/>
      <c r="G536" s="71"/>
      <c r="H536" s="71"/>
      <c r="I536" s="71"/>
      <c r="J536" s="71"/>
      <c r="K536" s="71"/>
      <c r="L536" s="71"/>
      <c r="M536" s="72"/>
      <c r="N536" s="71"/>
      <c r="O536" s="71"/>
      <c r="P536" s="71"/>
      <c r="Q536" s="71"/>
      <c r="R536" s="71"/>
      <c r="S536" s="71"/>
      <c r="T536" s="71"/>
      <c r="U536" s="71"/>
      <c r="V536" s="71"/>
      <c r="W536" s="71"/>
    </row>
    <row r="537" spans="1:23">
      <c r="A537" s="70"/>
      <c r="B537" s="71"/>
      <c r="C537" s="72"/>
      <c r="D537" s="71"/>
      <c r="E537" s="71"/>
      <c r="F537" s="71"/>
      <c r="G537" s="71"/>
      <c r="H537" s="71"/>
      <c r="I537" s="71"/>
      <c r="J537" s="71"/>
      <c r="K537" s="71"/>
      <c r="L537" s="71"/>
      <c r="M537" s="72"/>
      <c r="N537" s="71"/>
      <c r="O537" s="71"/>
      <c r="P537" s="71"/>
      <c r="Q537" s="71"/>
      <c r="R537" s="71"/>
      <c r="S537" s="71"/>
      <c r="T537" s="71"/>
      <c r="U537" s="71"/>
      <c r="V537" s="71"/>
      <c r="W537" s="71"/>
    </row>
    <row r="538" spans="1:23">
      <c r="A538" s="70"/>
      <c r="B538" s="71"/>
      <c r="C538" s="72"/>
      <c r="D538" s="71"/>
      <c r="E538" s="71"/>
      <c r="F538" s="71"/>
      <c r="G538" s="71"/>
      <c r="H538" s="71"/>
      <c r="I538" s="71"/>
      <c r="J538" s="71"/>
      <c r="K538" s="71"/>
      <c r="L538" s="71"/>
      <c r="M538" s="72"/>
      <c r="N538" s="71"/>
      <c r="O538" s="71"/>
      <c r="P538" s="71"/>
      <c r="Q538" s="71"/>
      <c r="R538" s="71"/>
      <c r="S538" s="71"/>
      <c r="T538" s="71"/>
      <c r="U538" s="71"/>
      <c r="V538" s="71"/>
      <c r="W538" s="71"/>
    </row>
    <row r="539" spans="1:23">
      <c r="A539" s="70"/>
      <c r="B539" s="71"/>
      <c r="C539" s="72"/>
      <c r="D539" s="71"/>
      <c r="E539" s="71"/>
      <c r="F539" s="71"/>
      <c r="G539" s="71"/>
      <c r="H539" s="71"/>
      <c r="I539" s="71"/>
      <c r="J539" s="71"/>
      <c r="K539" s="71"/>
      <c r="L539" s="71"/>
      <c r="M539" s="72"/>
      <c r="N539" s="71"/>
      <c r="O539" s="71"/>
      <c r="P539" s="71"/>
      <c r="Q539" s="71"/>
      <c r="R539" s="71"/>
      <c r="S539" s="71"/>
      <c r="T539" s="71"/>
      <c r="U539" s="71"/>
      <c r="V539" s="71"/>
      <c r="W539" s="71"/>
    </row>
    <row r="540" spans="1:23">
      <c r="A540" s="70"/>
      <c r="B540" s="71"/>
      <c r="C540" s="72"/>
      <c r="D540" s="71"/>
      <c r="E540" s="71"/>
      <c r="F540" s="71"/>
      <c r="G540" s="71"/>
      <c r="H540" s="71"/>
      <c r="I540" s="71"/>
      <c r="J540" s="71"/>
      <c r="K540" s="71"/>
      <c r="L540" s="71"/>
      <c r="M540" s="72"/>
      <c r="N540" s="71"/>
      <c r="O540" s="71"/>
      <c r="P540" s="71"/>
      <c r="Q540" s="71"/>
      <c r="R540" s="71"/>
      <c r="S540" s="71"/>
      <c r="T540" s="71"/>
      <c r="U540" s="71"/>
      <c r="V540" s="71"/>
      <c r="W540" s="71"/>
    </row>
    <row r="541" spans="1:23">
      <c r="A541" s="70"/>
      <c r="B541" s="71"/>
      <c r="C541" s="72"/>
      <c r="D541" s="71"/>
      <c r="E541" s="71"/>
      <c r="F541" s="71"/>
      <c r="G541" s="71"/>
      <c r="H541" s="71"/>
      <c r="I541" s="71"/>
      <c r="J541" s="71"/>
      <c r="K541" s="71"/>
      <c r="L541" s="71"/>
      <c r="M541" s="72"/>
      <c r="N541" s="71"/>
      <c r="O541" s="71"/>
      <c r="P541" s="71"/>
      <c r="Q541" s="71"/>
      <c r="R541" s="71"/>
      <c r="S541" s="71"/>
      <c r="T541" s="71"/>
      <c r="U541" s="71"/>
      <c r="V541" s="71"/>
      <c r="W541" s="71"/>
    </row>
    <row r="542" spans="1:23">
      <c r="A542" s="70"/>
      <c r="B542" s="71"/>
      <c r="C542" s="72"/>
      <c r="D542" s="71"/>
      <c r="E542" s="71"/>
      <c r="F542" s="71"/>
      <c r="G542" s="71"/>
      <c r="H542" s="71"/>
      <c r="I542" s="71"/>
      <c r="J542" s="71"/>
      <c r="K542" s="71"/>
      <c r="L542" s="71"/>
      <c r="M542" s="72"/>
      <c r="N542" s="71"/>
      <c r="O542" s="71"/>
      <c r="P542" s="71"/>
      <c r="Q542" s="71"/>
      <c r="R542" s="71"/>
      <c r="S542" s="71"/>
      <c r="T542" s="71"/>
      <c r="U542" s="71"/>
      <c r="V542" s="71"/>
      <c r="W542" s="71"/>
    </row>
    <row r="543" spans="1:23">
      <c r="A543" s="70"/>
      <c r="B543" s="71"/>
      <c r="C543" s="72"/>
      <c r="D543" s="71"/>
      <c r="E543" s="71"/>
      <c r="F543" s="71"/>
      <c r="G543" s="71"/>
      <c r="H543" s="71"/>
      <c r="I543" s="71"/>
      <c r="J543" s="71"/>
      <c r="K543" s="71"/>
      <c r="L543" s="71"/>
      <c r="M543" s="72"/>
      <c r="N543" s="71"/>
      <c r="O543" s="71"/>
      <c r="P543" s="71"/>
      <c r="Q543" s="71"/>
      <c r="R543" s="71"/>
      <c r="S543" s="71"/>
      <c r="T543" s="71"/>
      <c r="U543" s="71"/>
      <c r="V543" s="71"/>
      <c r="W543" s="71"/>
    </row>
    <row r="544" spans="1:23">
      <c r="A544" s="70"/>
      <c r="B544" s="71"/>
      <c r="C544" s="72"/>
      <c r="D544" s="71"/>
      <c r="E544" s="71"/>
      <c r="F544" s="71"/>
      <c r="G544" s="71"/>
      <c r="H544" s="71"/>
      <c r="I544" s="71"/>
      <c r="J544" s="71"/>
      <c r="K544" s="71"/>
      <c r="L544" s="71"/>
      <c r="M544" s="72"/>
      <c r="N544" s="71"/>
      <c r="O544" s="71"/>
      <c r="P544" s="71"/>
      <c r="Q544" s="71"/>
      <c r="R544" s="71"/>
      <c r="S544" s="71"/>
      <c r="T544" s="71"/>
      <c r="U544" s="71"/>
      <c r="V544" s="71"/>
      <c r="W544" s="71"/>
    </row>
    <row r="545" spans="1:23">
      <c r="A545" s="70"/>
      <c r="B545" s="71"/>
      <c r="C545" s="72"/>
      <c r="D545" s="71"/>
      <c r="E545" s="71"/>
      <c r="F545" s="71"/>
      <c r="G545" s="71"/>
      <c r="H545" s="71"/>
      <c r="I545" s="71"/>
      <c r="J545" s="71"/>
      <c r="K545" s="71"/>
      <c r="L545" s="71"/>
      <c r="M545" s="72"/>
      <c r="N545" s="71"/>
      <c r="O545" s="71"/>
      <c r="P545" s="71"/>
      <c r="Q545" s="71"/>
      <c r="R545" s="71"/>
      <c r="S545" s="71"/>
      <c r="T545" s="71"/>
      <c r="U545" s="71"/>
      <c r="V545" s="71"/>
      <c r="W545" s="71"/>
    </row>
    <row r="546" spans="1:23">
      <c r="A546" s="70"/>
      <c r="B546" s="71"/>
      <c r="C546" s="72"/>
      <c r="D546" s="71"/>
      <c r="E546" s="71"/>
      <c r="F546" s="71"/>
      <c r="G546" s="71"/>
      <c r="H546" s="71"/>
      <c r="I546" s="71"/>
      <c r="J546" s="71"/>
      <c r="K546" s="71"/>
      <c r="L546" s="71"/>
      <c r="M546" s="72"/>
      <c r="N546" s="71"/>
      <c r="O546" s="71"/>
      <c r="P546" s="71"/>
      <c r="Q546" s="71"/>
      <c r="R546" s="71"/>
      <c r="S546" s="71"/>
      <c r="T546" s="71"/>
      <c r="U546" s="71"/>
      <c r="V546" s="71"/>
      <c r="W546" s="71"/>
    </row>
    <row r="547" spans="1:23">
      <c r="A547" s="70"/>
      <c r="B547" s="71"/>
      <c r="C547" s="72"/>
      <c r="D547" s="71"/>
      <c r="E547" s="71"/>
      <c r="F547" s="71"/>
      <c r="G547" s="71"/>
      <c r="H547" s="71"/>
      <c r="I547" s="71"/>
      <c r="J547" s="71"/>
      <c r="K547" s="71"/>
      <c r="L547" s="71"/>
      <c r="M547" s="72"/>
      <c r="N547" s="71"/>
      <c r="O547" s="71"/>
      <c r="P547" s="71"/>
      <c r="Q547" s="71"/>
      <c r="R547" s="71"/>
      <c r="S547" s="71"/>
      <c r="T547" s="71"/>
      <c r="U547" s="71"/>
      <c r="V547" s="71"/>
      <c r="W547" s="71"/>
    </row>
    <row r="548" spans="1:23">
      <c r="A548" s="70"/>
      <c r="B548" s="71"/>
      <c r="C548" s="72"/>
      <c r="D548" s="71"/>
      <c r="E548" s="71"/>
      <c r="F548" s="71"/>
      <c r="G548" s="71"/>
      <c r="H548" s="71"/>
      <c r="I548" s="71"/>
      <c r="J548" s="71"/>
      <c r="K548" s="71"/>
      <c r="L548" s="71"/>
      <c r="M548" s="72"/>
      <c r="N548" s="71"/>
      <c r="O548" s="71"/>
      <c r="P548" s="71"/>
      <c r="Q548" s="71"/>
      <c r="R548" s="71"/>
      <c r="S548" s="71"/>
      <c r="T548" s="71"/>
      <c r="U548" s="71"/>
      <c r="V548" s="71"/>
      <c r="W548" s="71"/>
    </row>
    <row r="549" spans="1:23">
      <c r="A549" s="70"/>
      <c r="B549" s="71"/>
      <c r="C549" s="72"/>
      <c r="D549" s="71"/>
      <c r="E549" s="71"/>
      <c r="F549" s="71"/>
      <c r="G549" s="71"/>
      <c r="H549" s="71"/>
      <c r="I549" s="71"/>
      <c r="J549" s="71"/>
      <c r="K549" s="71"/>
      <c r="L549" s="71"/>
      <c r="M549" s="72"/>
      <c r="N549" s="71"/>
      <c r="O549" s="71"/>
      <c r="P549" s="71"/>
      <c r="Q549" s="71"/>
      <c r="R549" s="71"/>
      <c r="S549" s="71"/>
      <c r="T549" s="71"/>
      <c r="U549" s="71"/>
      <c r="V549" s="71"/>
      <c r="W549" s="71"/>
    </row>
    <row r="550" spans="1:23">
      <c r="A550" s="70"/>
      <c r="B550" s="71"/>
      <c r="C550" s="72"/>
      <c r="D550" s="71"/>
      <c r="E550" s="71"/>
      <c r="F550" s="71"/>
      <c r="G550" s="71"/>
      <c r="H550" s="71"/>
      <c r="I550" s="71"/>
      <c r="J550" s="71"/>
      <c r="K550" s="71"/>
      <c r="L550" s="71"/>
      <c r="M550" s="72"/>
      <c r="N550" s="71"/>
      <c r="O550" s="71"/>
      <c r="P550" s="71"/>
      <c r="Q550" s="71"/>
      <c r="R550" s="71"/>
      <c r="S550" s="71"/>
      <c r="T550" s="71"/>
      <c r="U550" s="71"/>
      <c r="V550" s="71"/>
      <c r="W550" s="71"/>
    </row>
    <row r="551" spans="1:23">
      <c r="A551" s="70"/>
      <c r="B551" s="71"/>
      <c r="C551" s="72"/>
      <c r="D551" s="71"/>
      <c r="E551" s="71"/>
      <c r="F551" s="71"/>
      <c r="G551" s="71"/>
      <c r="H551" s="71"/>
      <c r="I551" s="71"/>
      <c r="J551" s="71"/>
      <c r="K551" s="71"/>
      <c r="L551" s="71"/>
      <c r="M551" s="72"/>
      <c r="N551" s="71"/>
      <c r="O551" s="71"/>
      <c r="P551" s="71"/>
      <c r="Q551" s="71"/>
      <c r="R551" s="71"/>
      <c r="S551" s="71"/>
      <c r="T551" s="71"/>
      <c r="U551" s="71"/>
      <c r="V551" s="71"/>
      <c r="W551" s="71"/>
    </row>
    <row r="552" spans="1:23">
      <c r="A552" s="70"/>
      <c r="B552" s="71"/>
      <c r="C552" s="72"/>
      <c r="D552" s="71"/>
      <c r="E552" s="71"/>
      <c r="F552" s="71"/>
      <c r="G552" s="71"/>
      <c r="H552" s="71"/>
      <c r="I552" s="71"/>
      <c r="J552" s="71"/>
      <c r="K552" s="71"/>
      <c r="L552" s="71"/>
      <c r="M552" s="72"/>
      <c r="N552" s="71"/>
      <c r="O552" s="71"/>
      <c r="P552" s="71"/>
      <c r="Q552" s="71"/>
      <c r="R552" s="71"/>
      <c r="S552" s="71"/>
      <c r="T552" s="71"/>
      <c r="U552" s="71"/>
      <c r="V552" s="71"/>
      <c r="W552" s="71"/>
    </row>
    <row r="553" spans="1:23">
      <c r="A553" s="70"/>
      <c r="B553" s="71"/>
      <c r="C553" s="72"/>
      <c r="D553" s="71"/>
      <c r="E553" s="71"/>
      <c r="F553" s="71"/>
      <c r="G553" s="71"/>
      <c r="H553" s="71"/>
      <c r="I553" s="71"/>
      <c r="J553" s="71"/>
      <c r="K553" s="71"/>
      <c r="L553" s="71"/>
      <c r="M553" s="72"/>
      <c r="N553" s="71"/>
      <c r="O553" s="71"/>
      <c r="P553" s="71"/>
      <c r="Q553" s="71"/>
      <c r="R553" s="71"/>
      <c r="S553" s="71"/>
      <c r="T553" s="71"/>
      <c r="U553" s="71"/>
      <c r="V553" s="71"/>
      <c r="W553" s="71"/>
    </row>
    <row r="554" spans="1:23">
      <c r="A554" s="70"/>
      <c r="B554" s="71"/>
      <c r="C554" s="72"/>
      <c r="D554" s="71"/>
      <c r="E554" s="71"/>
      <c r="F554" s="71"/>
      <c r="G554" s="71"/>
      <c r="H554" s="71"/>
      <c r="I554" s="71"/>
      <c r="J554" s="71"/>
      <c r="K554" s="71"/>
      <c r="L554" s="71"/>
      <c r="M554" s="72"/>
      <c r="N554" s="71"/>
      <c r="O554" s="71"/>
      <c r="P554" s="71"/>
      <c r="Q554" s="71"/>
      <c r="R554" s="71"/>
      <c r="S554" s="71"/>
      <c r="T554" s="71"/>
      <c r="U554" s="71"/>
      <c r="V554" s="71"/>
      <c r="W554" s="71"/>
    </row>
    <row r="555" spans="1:23">
      <c r="A555" s="70"/>
      <c r="B555" s="71"/>
      <c r="C555" s="72"/>
      <c r="D555" s="71"/>
      <c r="E555" s="71"/>
      <c r="F555" s="71"/>
      <c r="G555" s="71"/>
      <c r="H555" s="71"/>
      <c r="I555" s="71"/>
      <c r="J555" s="71"/>
      <c r="K555" s="71"/>
      <c r="L555" s="71"/>
      <c r="M555" s="72"/>
      <c r="N555" s="71"/>
      <c r="O555" s="71"/>
      <c r="P555" s="71"/>
      <c r="Q555" s="71"/>
      <c r="R555" s="71"/>
      <c r="S555" s="71"/>
      <c r="T555" s="71"/>
      <c r="U555" s="71"/>
      <c r="V555" s="71"/>
      <c r="W555" s="71"/>
    </row>
    <row r="556" spans="1:23">
      <c r="A556" s="70"/>
      <c r="B556" s="71"/>
      <c r="C556" s="72"/>
      <c r="D556" s="71"/>
      <c r="E556" s="71"/>
      <c r="F556" s="71"/>
      <c r="G556" s="71"/>
      <c r="H556" s="71"/>
      <c r="I556" s="71"/>
      <c r="J556" s="71"/>
      <c r="K556" s="71"/>
      <c r="L556" s="71"/>
      <c r="M556" s="72"/>
      <c r="N556" s="71"/>
      <c r="O556" s="71"/>
      <c r="P556" s="71"/>
      <c r="Q556" s="71"/>
      <c r="R556" s="71"/>
      <c r="S556" s="71"/>
      <c r="T556" s="71"/>
      <c r="U556" s="71"/>
      <c r="V556" s="71"/>
      <c r="W556" s="71"/>
    </row>
    <row r="557" spans="1:23">
      <c r="A557" s="70"/>
      <c r="B557" s="71"/>
      <c r="C557" s="72"/>
      <c r="D557" s="71"/>
      <c r="E557" s="71"/>
      <c r="F557" s="71"/>
      <c r="G557" s="71"/>
      <c r="H557" s="71"/>
      <c r="I557" s="71"/>
      <c r="J557" s="71"/>
      <c r="K557" s="71"/>
      <c r="L557" s="71"/>
      <c r="M557" s="72"/>
      <c r="N557" s="71"/>
      <c r="O557" s="71"/>
      <c r="P557" s="71"/>
      <c r="Q557" s="71"/>
      <c r="R557" s="71"/>
      <c r="S557" s="71"/>
      <c r="T557" s="71"/>
      <c r="U557" s="71"/>
      <c r="V557" s="71"/>
      <c r="W557" s="71"/>
    </row>
    <row r="558" spans="1:23">
      <c r="A558" s="70"/>
      <c r="B558" s="71"/>
      <c r="C558" s="72"/>
      <c r="D558" s="71"/>
      <c r="E558" s="71"/>
      <c r="F558" s="71"/>
      <c r="G558" s="71"/>
      <c r="H558" s="71"/>
      <c r="I558" s="71"/>
      <c r="J558" s="71"/>
      <c r="K558" s="71"/>
      <c r="L558" s="71"/>
      <c r="M558" s="72"/>
      <c r="N558" s="71"/>
      <c r="O558" s="71"/>
      <c r="P558" s="71"/>
      <c r="Q558" s="71"/>
      <c r="R558" s="71"/>
      <c r="S558" s="71"/>
      <c r="T558" s="71"/>
      <c r="U558" s="71"/>
      <c r="V558" s="71"/>
      <c r="W558" s="71"/>
    </row>
    <row r="559" spans="1:23">
      <c r="A559" s="70"/>
      <c r="B559" s="71"/>
      <c r="C559" s="72"/>
      <c r="D559" s="71"/>
      <c r="E559" s="71"/>
      <c r="F559" s="71"/>
      <c r="G559" s="71"/>
      <c r="H559" s="71"/>
      <c r="I559" s="71"/>
      <c r="J559" s="71"/>
      <c r="K559" s="71"/>
      <c r="L559" s="71"/>
      <c r="M559" s="72"/>
      <c r="N559" s="71"/>
      <c r="O559" s="71"/>
      <c r="P559" s="71"/>
      <c r="Q559" s="71"/>
      <c r="R559" s="71"/>
      <c r="S559" s="71"/>
      <c r="T559" s="71"/>
      <c r="U559" s="71"/>
      <c r="V559" s="71"/>
      <c r="W559" s="71"/>
    </row>
    <row r="560" spans="1:23">
      <c r="A560" s="70"/>
      <c r="B560" s="71"/>
      <c r="C560" s="72"/>
      <c r="D560" s="71"/>
      <c r="E560" s="71"/>
      <c r="F560" s="71"/>
      <c r="G560" s="71"/>
      <c r="H560" s="71"/>
      <c r="I560" s="71"/>
      <c r="J560" s="71"/>
      <c r="K560" s="71"/>
      <c r="L560" s="71"/>
      <c r="M560" s="72"/>
      <c r="N560" s="71"/>
      <c r="O560" s="71"/>
      <c r="P560" s="71"/>
      <c r="Q560" s="71"/>
      <c r="R560" s="71"/>
      <c r="S560" s="71"/>
      <c r="T560" s="71"/>
      <c r="U560" s="71"/>
      <c r="V560" s="71"/>
      <c r="W560" s="71"/>
    </row>
    <row r="561" spans="1:23">
      <c r="A561" s="70"/>
      <c r="B561" s="71"/>
      <c r="C561" s="72"/>
      <c r="D561" s="71"/>
      <c r="E561" s="71"/>
      <c r="F561" s="71"/>
      <c r="G561" s="71"/>
      <c r="H561" s="71"/>
      <c r="I561" s="71"/>
      <c r="J561" s="71"/>
      <c r="K561" s="71"/>
      <c r="L561" s="71"/>
      <c r="M561" s="72"/>
      <c r="N561" s="71"/>
      <c r="O561" s="71"/>
      <c r="P561" s="71"/>
      <c r="Q561" s="71"/>
      <c r="R561" s="71"/>
      <c r="S561" s="71"/>
      <c r="T561" s="71"/>
      <c r="U561" s="71"/>
      <c r="V561" s="71"/>
      <c r="W561" s="71"/>
    </row>
    <row r="562" spans="1:23">
      <c r="A562" s="70"/>
      <c r="B562" s="71"/>
      <c r="C562" s="72"/>
      <c r="D562" s="71"/>
      <c r="E562" s="71"/>
      <c r="F562" s="71"/>
      <c r="G562" s="71"/>
      <c r="H562" s="71"/>
      <c r="I562" s="71"/>
      <c r="J562" s="71"/>
      <c r="K562" s="71"/>
      <c r="L562" s="71"/>
      <c r="M562" s="72"/>
      <c r="N562" s="71"/>
      <c r="O562" s="71"/>
      <c r="P562" s="71"/>
      <c r="Q562" s="71"/>
      <c r="R562" s="71"/>
      <c r="S562" s="71"/>
      <c r="T562" s="71"/>
      <c r="U562" s="71"/>
      <c r="V562" s="71"/>
      <c r="W562" s="71"/>
    </row>
    <row r="563" spans="1:23">
      <c r="A563" s="70"/>
      <c r="B563" s="71"/>
      <c r="C563" s="72"/>
      <c r="D563" s="71"/>
      <c r="E563" s="71"/>
      <c r="F563" s="71"/>
      <c r="G563" s="71"/>
      <c r="H563" s="71"/>
      <c r="I563" s="71"/>
      <c r="J563" s="71"/>
      <c r="K563" s="71"/>
      <c r="L563" s="71"/>
      <c r="M563" s="72"/>
      <c r="N563" s="71"/>
      <c r="O563" s="71"/>
      <c r="P563" s="71"/>
      <c r="Q563" s="71"/>
      <c r="R563" s="71"/>
      <c r="S563" s="71"/>
      <c r="T563" s="71"/>
      <c r="U563" s="71"/>
      <c r="V563" s="71"/>
      <c r="W563" s="71"/>
    </row>
    <row r="564" spans="1:23">
      <c r="A564" s="70"/>
      <c r="B564" s="71"/>
      <c r="C564" s="72"/>
      <c r="D564" s="71"/>
      <c r="E564" s="71"/>
      <c r="F564" s="71"/>
      <c r="G564" s="71"/>
      <c r="H564" s="71"/>
      <c r="I564" s="71"/>
      <c r="J564" s="71"/>
      <c r="K564" s="71"/>
      <c r="L564" s="71"/>
      <c r="M564" s="72"/>
      <c r="N564" s="71"/>
      <c r="O564" s="71"/>
      <c r="P564" s="71"/>
      <c r="Q564" s="71"/>
      <c r="R564" s="71"/>
      <c r="S564" s="71"/>
      <c r="T564" s="71"/>
      <c r="U564" s="71"/>
      <c r="V564" s="71"/>
      <c r="W564" s="71"/>
    </row>
    <row r="565" spans="1:23">
      <c r="A565" s="70"/>
      <c r="B565" s="71"/>
      <c r="C565" s="72"/>
      <c r="D565" s="71"/>
      <c r="E565" s="71"/>
      <c r="F565" s="71"/>
      <c r="G565" s="71"/>
      <c r="H565" s="71"/>
      <c r="I565" s="71"/>
      <c r="J565" s="71"/>
      <c r="K565" s="71"/>
      <c r="L565" s="71"/>
      <c r="M565" s="72"/>
      <c r="N565" s="71"/>
      <c r="O565" s="71"/>
      <c r="P565" s="71"/>
      <c r="Q565" s="71"/>
      <c r="R565" s="71"/>
      <c r="S565" s="71"/>
      <c r="T565" s="71"/>
      <c r="U565" s="71"/>
      <c r="V565" s="71"/>
      <c r="W565" s="71"/>
    </row>
    <row r="566" spans="1:23">
      <c r="A566" s="70"/>
      <c r="B566" s="71"/>
      <c r="C566" s="72"/>
      <c r="D566" s="71"/>
      <c r="E566" s="71"/>
      <c r="F566" s="71"/>
      <c r="G566" s="71"/>
      <c r="H566" s="71"/>
      <c r="I566" s="71"/>
      <c r="J566" s="71"/>
      <c r="K566" s="71"/>
      <c r="L566" s="71"/>
      <c r="M566" s="72"/>
      <c r="N566" s="71"/>
      <c r="O566" s="71"/>
      <c r="P566" s="71"/>
      <c r="Q566" s="71"/>
      <c r="R566" s="71"/>
      <c r="S566" s="71"/>
      <c r="T566" s="71"/>
      <c r="U566" s="71"/>
      <c r="V566" s="71"/>
      <c r="W566" s="71"/>
    </row>
    <row r="567" spans="1:23">
      <c r="A567" s="70"/>
      <c r="B567" s="71"/>
      <c r="C567" s="72"/>
      <c r="D567" s="71"/>
      <c r="E567" s="71"/>
      <c r="F567" s="71"/>
      <c r="G567" s="71"/>
      <c r="H567" s="71"/>
      <c r="I567" s="71"/>
      <c r="J567" s="71"/>
      <c r="K567" s="71"/>
      <c r="L567" s="71"/>
      <c r="M567" s="72"/>
      <c r="N567" s="71"/>
      <c r="O567" s="71"/>
      <c r="P567" s="71"/>
      <c r="Q567" s="71"/>
      <c r="R567" s="71"/>
      <c r="S567" s="71"/>
      <c r="T567" s="71"/>
      <c r="U567" s="71"/>
      <c r="V567" s="71"/>
      <c r="W567" s="71"/>
    </row>
    <row r="568" spans="1:23">
      <c r="A568" s="70"/>
      <c r="B568" s="71"/>
      <c r="C568" s="72"/>
      <c r="D568" s="71"/>
      <c r="E568" s="71"/>
      <c r="F568" s="71"/>
      <c r="G568" s="71"/>
      <c r="H568" s="71"/>
      <c r="I568" s="71"/>
      <c r="J568" s="71"/>
      <c r="K568" s="71"/>
      <c r="L568" s="71"/>
      <c r="M568" s="72"/>
      <c r="N568" s="71"/>
      <c r="O568" s="71"/>
      <c r="P568" s="71"/>
      <c r="Q568" s="71"/>
      <c r="R568" s="71"/>
      <c r="S568" s="71"/>
      <c r="T568" s="71"/>
      <c r="U568" s="71"/>
      <c r="V568" s="71"/>
      <c r="W568" s="71"/>
    </row>
    <row r="569" spans="1:23">
      <c r="A569" s="70"/>
      <c r="B569" s="71"/>
      <c r="C569" s="72"/>
      <c r="D569" s="71"/>
      <c r="E569" s="71"/>
      <c r="F569" s="71"/>
      <c r="G569" s="71"/>
      <c r="H569" s="71"/>
      <c r="I569" s="71"/>
      <c r="J569" s="71"/>
      <c r="K569" s="71"/>
      <c r="L569" s="71"/>
      <c r="M569" s="72"/>
      <c r="N569" s="71"/>
      <c r="O569" s="71"/>
      <c r="P569" s="71"/>
      <c r="Q569" s="71"/>
      <c r="R569" s="71"/>
      <c r="S569" s="71"/>
      <c r="T569" s="71"/>
      <c r="U569" s="71"/>
      <c r="V569" s="71"/>
      <c r="W569" s="71"/>
    </row>
    <row r="570" spans="1:23">
      <c r="A570" s="70"/>
      <c r="B570" s="71"/>
      <c r="C570" s="72"/>
      <c r="D570" s="71"/>
      <c r="E570" s="71"/>
      <c r="F570" s="71"/>
      <c r="G570" s="71"/>
      <c r="H570" s="71"/>
      <c r="I570" s="71"/>
      <c r="J570" s="71"/>
      <c r="K570" s="71"/>
      <c r="L570" s="71"/>
      <c r="M570" s="72"/>
      <c r="N570" s="71"/>
      <c r="O570" s="71"/>
      <c r="P570" s="71"/>
      <c r="Q570" s="71"/>
      <c r="R570" s="71"/>
      <c r="S570" s="71"/>
      <c r="T570" s="71"/>
      <c r="U570" s="71"/>
      <c r="V570" s="71"/>
      <c r="W570" s="71"/>
    </row>
    <row r="571" spans="1:23">
      <c r="A571" s="70"/>
      <c r="B571" s="71"/>
      <c r="C571" s="72"/>
      <c r="D571" s="71"/>
      <c r="E571" s="71"/>
      <c r="F571" s="71"/>
      <c r="G571" s="71"/>
      <c r="H571" s="71"/>
      <c r="I571" s="71"/>
      <c r="J571" s="71"/>
      <c r="K571" s="71"/>
      <c r="L571" s="71"/>
      <c r="M571" s="72"/>
      <c r="N571" s="71"/>
      <c r="O571" s="71"/>
      <c r="P571" s="71"/>
      <c r="Q571" s="71"/>
      <c r="R571" s="71"/>
      <c r="S571" s="71"/>
      <c r="T571" s="71"/>
      <c r="U571" s="71"/>
      <c r="V571" s="71"/>
      <c r="W571" s="71"/>
    </row>
    <row r="572" spans="1:23">
      <c r="A572" s="70"/>
      <c r="B572" s="71"/>
      <c r="C572" s="72"/>
      <c r="D572" s="71"/>
      <c r="E572" s="71"/>
      <c r="F572" s="71"/>
      <c r="G572" s="71"/>
      <c r="H572" s="71"/>
      <c r="I572" s="71"/>
      <c r="J572" s="71"/>
      <c r="K572" s="71"/>
      <c r="L572" s="71"/>
      <c r="M572" s="72"/>
      <c r="N572" s="71"/>
      <c r="O572" s="71"/>
      <c r="P572" s="71"/>
      <c r="Q572" s="71"/>
      <c r="R572" s="71"/>
      <c r="S572" s="71"/>
      <c r="T572" s="71"/>
      <c r="U572" s="71"/>
      <c r="V572" s="71"/>
      <c r="W572" s="71"/>
    </row>
    <row r="573" spans="1:23">
      <c r="A573" s="70"/>
      <c r="B573" s="71"/>
      <c r="C573" s="72"/>
      <c r="D573" s="71"/>
      <c r="E573" s="71"/>
      <c r="F573" s="71"/>
      <c r="G573" s="71"/>
      <c r="H573" s="71"/>
      <c r="I573" s="71"/>
      <c r="J573" s="71"/>
      <c r="K573" s="71"/>
      <c r="L573" s="71"/>
      <c r="M573" s="72"/>
      <c r="N573" s="71"/>
      <c r="O573" s="71"/>
      <c r="P573" s="71"/>
      <c r="Q573" s="71"/>
      <c r="R573" s="71"/>
      <c r="S573" s="71"/>
      <c r="T573" s="71"/>
      <c r="U573" s="71"/>
      <c r="V573" s="71"/>
      <c r="W573" s="71"/>
    </row>
    <row r="574" spans="1:23">
      <c r="A574" s="70"/>
      <c r="B574" s="71"/>
      <c r="C574" s="72"/>
      <c r="D574" s="71"/>
      <c r="E574" s="71"/>
      <c r="F574" s="71"/>
      <c r="G574" s="71"/>
      <c r="H574" s="71"/>
      <c r="I574" s="71"/>
      <c r="J574" s="71"/>
      <c r="K574" s="71"/>
      <c r="L574" s="71"/>
      <c r="M574" s="72"/>
      <c r="N574" s="71"/>
      <c r="O574" s="71"/>
      <c r="P574" s="71"/>
      <c r="Q574" s="71"/>
      <c r="R574" s="71"/>
      <c r="S574" s="71"/>
      <c r="T574" s="71"/>
      <c r="U574" s="71"/>
      <c r="V574" s="71"/>
      <c r="W574" s="71"/>
    </row>
    <row r="575" spans="1:23">
      <c r="A575" s="70"/>
      <c r="B575" s="71"/>
      <c r="C575" s="72"/>
      <c r="D575" s="71"/>
      <c r="E575" s="71"/>
      <c r="F575" s="71"/>
      <c r="G575" s="71"/>
      <c r="H575" s="71"/>
      <c r="I575" s="71"/>
      <c r="J575" s="71"/>
      <c r="K575" s="71"/>
      <c r="L575" s="71"/>
      <c r="M575" s="72"/>
      <c r="N575" s="71"/>
      <c r="O575" s="71"/>
      <c r="P575" s="71"/>
      <c r="Q575" s="71"/>
      <c r="R575" s="71"/>
      <c r="S575" s="71"/>
      <c r="T575" s="71"/>
      <c r="U575" s="71"/>
      <c r="V575" s="71"/>
      <c r="W575" s="71"/>
    </row>
    <row r="576" spans="1:23">
      <c r="A576" s="70"/>
      <c r="B576" s="71"/>
      <c r="C576" s="72"/>
      <c r="D576" s="71"/>
      <c r="E576" s="71"/>
      <c r="F576" s="71"/>
      <c r="G576" s="71"/>
      <c r="H576" s="71"/>
      <c r="I576" s="71"/>
      <c r="J576" s="71"/>
      <c r="K576" s="71"/>
      <c r="L576" s="71"/>
      <c r="M576" s="72"/>
      <c r="N576" s="71"/>
      <c r="O576" s="71"/>
      <c r="P576" s="71"/>
      <c r="Q576" s="71"/>
      <c r="R576" s="71"/>
      <c r="S576" s="71"/>
      <c r="T576" s="71"/>
      <c r="U576" s="71"/>
      <c r="V576" s="71"/>
      <c r="W576" s="71"/>
    </row>
    <row r="577" spans="1:23">
      <c r="A577" s="70"/>
      <c r="B577" s="71"/>
      <c r="C577" s="72"/>
      <c r="D577" s="71"/>
      <c r="E577" s="71"/>
      <c r="F577" s="71"/>
      <c r="G577" s="71"/>
      <c r="H577" s="71"/>
      <c r="I577" s="71"/>
      <c r="J577" s="71"/>
      <c r="K577" s="71"/>
      <c r="L577" s="71"/>
      <c r="M577" s="72"/>
      <c r="N577" s="71"/>
      <c r="O577" s="71"/>
      <c r="P577" s="71"/>
      <c r="Q577" s="71"/>
      <c r="R577" s="71"/>
      <c r="S577" s="71"/>
      <c r="T577" s="71"/>
      <c r="U577" s="71"/>
      <c r="V577" s="71"/>
      <c r="W577" s="71"/>
    </row>
    <row r="578" spans="1:23">
      <c r="A578" s="70"/>
      <c r="B578" s="71"/>
      <c r="C578" s="72"/>
      <c r="D578" s="71"/>
      <c r="E578" s="71"/>
      <c r="F578" s="71"/>
      <c r="G578" s="71"/>
      <c r="H578" s="71"/>
      <c r="I578" s="71"/>
      <c r="J578" s="71"/>
      <c r="K578" s="71"/>
      <c r="L578" s="71"/>
      <c r="M578" s="72"/>
      <c r="N578" s="71"/>
      <c r="O578" s="71"/>
      <c r="P578" s="71"/>
      <c r="Q578" s="71"/>
      <c r="R578" s="71"/>
      <c r="S578" s="71"/>
      <c r="T578" s="71"/>
      <c r="U578" s="71"/>
      <c r="V578" s="71"/>
      <c r="W578" s="71"/>
    </row>
    <row r="579" spans="1:23">
      <c r="A579" s="70"/>
      <c r="B579" s="71"/>
      <c r="C579" s="72"/>
      <c r="D579" s="71"/>
      <c r="E579" s="71"/>
      <c r="F579" s="71"/>
      <c r="G579" s="71"/>
      <c r="H579" s="71"/>
      <c r="I579" s="71"/>
      <c r="J579" s="71"/>
      <c r="K579" s="71"/>
      <c r="L579" s="71"/>
      <c r="M579" s="72"/>
      <c r="N579" s="71"/>
      <c r="O579" s="71"/>
      <c r="P579" s="71"/>
      <c r="Q579" s="71"/>
      <c r="R579" s="71"/>
      <c r="S579" s="71"/>
      <c r="T579" s="71"/>
      <c r="U579" s="71"/>
      <c r="V579" s="71"/>
      <c r="W579" s="71"/>
    </row>
    <row r="580" spans="1:23">
      <c r="A580" s="70"/>
      <c r="B580" s="71"/>
      <c r="C580" s="72"/>
      <c r="D580" s="71"/>
      <c r="E580" s="71"/>
      <c r="F580" s="71"/>
      <c r="G580" s="71"/>
      <c r="H580" s="71"/>
      <c r="I580" s="71"/>
      <c r="J580" s="71"/>
      <c r="K580" s="71"/>
      <c r="L580" s="71"/>
      <c r="M580" s="72"/>
      <c r="N580" s="71"/>
      <c r="O580" s="71"/>
      <c r="P580" s="71"/>
      <c r="Q580" s="71"/>
      <c r="R580" s="71"/>
      <c r="S580" s="71"/>
      <c r="T580" s="71"/>
      <c r="U580" s="71"/>
      <c r="V580" s="71"/>
      <c r="W580" s="71"/>
    </row>
    <row r="581" spans="1:23">
      <c r="A581" s="70"/>
      <c r="B581" s="71"/>
      <c r="C581" s="72"/>
      <c r="D581" s="71"/>
      <c r="E581" s="71"/>
      <c r="F581" s="71"/>
      <c r="G581" s="71"/>
      <c r="H581" s="71"/>
      <c r="I581" s="71"/>
      <c r="J581" s="71"/>
      <c r="K581" s="71"/>
      <c r="L581" s="71"/>
      <c r="M581" s="72"/>
      <c r="N581" s="71"/>
      <c r="O581" s="71"/>
      <c r="P581" s="71"/>
      <c r="Q581" s="71"/>
      <c r="R581" s="71"/>
      <c r="S581" s="71"/>
      <c r="T581" s="71"/>
      <c r="U581" s="71"/>
      <c r="V581" s="71"/>
      <c r="W581" s="71"/>
    </row>
    <row r="582" spans="1:23">
      <c r="A582" s="70"/>
      <c r="B582" s="71"/>
      <c r="C582" s="72"/>
      <c r="D582" s="71"/>
      <c r="E582" s="71"/>
      <c r="F582" s="71"/>
      <c r="G582" s="71"/>
      <c r="H582" s="71"/>
      <c r="I582" s="71"/>
      <c r="J582" s="71"/>
      <c r="K582" s="71"/>
      <c r="L582" s="71"/>
      <c r="M582" s="72"/>
      <c r="N582" s="71"/>
      <c r="O582" s="71"/>
      <c r="P582" s="71"/>
      <c r="Q582" s="71"/>
      <c r="R582" s="71"/>
      <c r="S582" s="71"/>
      <c r="T582" s="71"/>
      <c r="U582" s="71"/>
      <c r="V582" s="71"/>
      <c r="W582" s="71"/>
    </row>
    <row r="583" spans="1:23">
      <c r="A583" s="70"/>
      <c r="B583" s="71"/>
      <c r="C583" s="72"/>
      <c r="D583" s="71"/>
      <c r="E583" s="71"/>
      <c r="F583" s="71"/>
      <c r="G583" s="71"/>
      <c r="H583" s="71"/>
      <c r="I583" s="71"/>
      <c r="J583" s="71"/>
      <c r="K583" s="71"/>
      <c r="L583" s="71"/>
      <c r="M583" s="72"/>
      <c r="N583" s="71"/>
      <c r="O583" s="71"/>
      <c r="P583" s="71"/>
      <c r="Q583" s="71"/>
      <c r="R583" s="71"/>
      <c r="S583" s="71"/>
      <c r="T583" s="71"/>
      <c r="U583" s="71"/>
      <c r="V583" s="71"/>
      <c r="W583" s="71"/>
    </row>
    <row r="584" spans="1:23">
      <c r="A584" s="70"/>
      <c r="B584" s="71"/>
      <c r="C584" s="72"/>
      <c r="D584" s="71"/>
      <c r="E584" s="71"/>
      <c r="F584" s="71"/>
      <c r="G584" s="71"/>
      <c r="H584" s="71"/>
      <c r="I584" s="71"/>
      <c r="J584" s="71"/>
      <c r="K584" s="71"/>
      <c r="L584" s="71"/>
      <c r="M584" s="72"/>
      <c r="N584" s="71"/>
      <c r="O584" s="71"/>
      <c r="P584" s="71"/>
      <c r="Q584" s="71"/>
      <c r="R584" s="71"/>
      <c r="S584" s="71"/>
      <c r="T584" s="71"/>
      <c r="U584" s="71"/>
      <c r="V584" s="71"/>
      <c r="W584" s="71"/>
    </row>
    <row r="585" spans="1:23">
      <c r="A585" s="70"/>
      <c r="B585" s="71"/>
      <c r="C585" s="72"/>
      <c r="D585" s="71"/>
      <c r="E585" s="71"/>
      <c r="F585" s="71"/>
      <c r="G585" s="71"/>
      <c r="H585" s="71"/>
      <c r="I585" s="71"/>
      <c r="J585" s="71"/>
      <c r="K585" s="71"/>
      <c r="L585" s="71"/>
      <c r="M585" s="72"/>
      <c r="N585" s="71"/>
      <c r="O585" s="71"/>
      <c r="P585" s="71"/>
      <c r="Q585" s="71"/>
      <c r="R585" s="71"/>
      <c r="S585" s="71"/>
      <c r="T585" s="71"/>
      <c r="U585" s="71"/>
      <c r="V585" s="71"/>
      <c r="W585" s="71"/>
    </row>
    <row r="586" spans="1:23">
      <c r="A586" s="70"/>
      <c r="B586" s="71"/>
      <c r="C586" s="72"/>
      <c r="D586" s="71"/>
      <c r="E586" s="71"/>
      <c r="F586" s="71"/>
      <c r="G586" s="71"/>
      <c r="H586" s="71"/>
      <c r="I586" s="71"/>
      <c r="J586" s="71"/>
      <c r="K586" s="71"/>
      <c r="L586" s="71"/>
      <c r="M586" s="72"/>
      <c r="N586" s="71"/>
      <c r="O586" s="71"/>
      <c r="P586" s="71"/>
      <c r="Q586" s="71"/>
      <c r="R586" s="71"/>
      <c r="S586" s="71"/>
      <c r="T586" s="71"/>
      <c r="U586" s="71"/>
      <c r="V586" s="71"/>
      <c r="W586" s="71"/>
    </row>
    <row r="587" spans="1:23">
      <c r="A587" s="70"/>
      <c r="B587" s="71"/>
      <c r="C587" s="72"/>
      <c r="D587" s="71"/>
      <c r="E587" s="71"/>
      <c r="F587" s="71"/>
      <c r="G587" s="71"/>
      <c r="H587" s="71"/>
      <c r="I587" s="71"/>
      <c r="J587" s="71"/>
      <c r="K587" s="71"/>
      <c r="L587" s="71"/>
      <c r="M587" s="72"/>
      <c r="N587" s="71"/>
      <c r="O587" s="71"/>
      <c r="P587" s="71"/>
      <c r="Q587" s="71"/>
      <c r="R587" s="71"/>
      <c r="S587" s="71"/>
      <c r="T587" s="71"/>
      <c r="U587" s="71"/>
      <c r="V587" s="71"/>
      <c r="W587" s="71"/>
    </row>
    <row r="588" spans="1:23">
      <c r="A588" s="70"/>
      <c r="B588" s="71"/>
      <c r="C588" s="72"/>
      <c r="D588" s="71"/>
      <c r="E588" s="71"/>
      <c r="F588" s="71"/>
      <c r="G588" s="71"/>
      <c r="H588" s="71"/>
      <c r="I588" s="71"/>
      <c r="J588" s="71"/>
      <c r="K588" s="71"/>
      <c r="L588" s="71"/>
      <c r="M588" s="72"/>
      <c r="N588" s="71"/>
      <c r="O588" s="71"/>
      <c r="P588" s="71"/>
      <c r="Q588" s="71"/>
      <c r="R588" s="71"/>
      <c r="S588" s="71"/>
      <c r="T588" s="71"/>
      <c r="U588" s="71"/>
      <c r="V588" s="71"/>
      <c r="W588" s="71"/>
    </row>
    <row r="589" spans="1:23">
      <c r="A589" s="70"/>
      <c r="B589" s="71"/>
      <c r="C589" s="72"/>
      <c r="D589" s="71"/>
      <c r="E589" s="71"/>
      <c r="F589" s="71"/>
      <c r="G589" s="71"/>
      <c r="H589" s="71"/>
      <c r="I589" s="71"/>
      <c r="J589" s="71"/>
      <c r="K589" s="71"/>
      <c r="L589" s="71"/>
      <c r="M589" s="72"/>
      <c r="N589" s="71"/>
      <c r="O589" s="71"/>
      <c r="P589" s="71"/>
      <c r="Q589" s="71"/>
      <c r="R589" s="71"/>
      <c r="S589" s="71"/>
      <c r="T589" s="71"/>
      <c r="U589" s="71"/>
      <c r="V589" s="71"/>
      <c r="W589" s="71"/>
    </row>
    <row r="590" spans="1:23">
      <c r="A590" s="70"/>
      <c r="B590" s="71"/>
      <c r="C590" s="72"/>
      <c r="D590" s="71"/>
      <c r="E590" s="71"/>
      <c r="F590" s="71"/>
      <c r="G590" s="71"/>
      <c r="H590" s="71"/>
      <c r="I590" s="71"/>
      <c r="J590" s="71"/>
      <c r="K590" s="71"/>
      <c r="L590" s="71"/>
      <c r="M590" s="72"/>
      <c r="N590" s="71"/>
      <c r="O590" s="71"/>
      <c r="P590" s="71"/>
      <c r="Q590" s="71"/>
      <c r="R590" s="71"/>
      <c r="S590" s="71"/>
      <c r="T590" s="71"/>
      <c r="U590" s="71"/>
      <c r="V590" s="71"/>
      <c r="W590" s="71"/>
    </row>
    <row r="591" spans="1:23">
      <c r="A591" s="70"/>
      <c r="B591" s="71"/>
      <c r="C591" s="72"/>
      <c r="D591" s="71"/>
      <c r="E591" s="71"/>
      <c r="F591" s="71"/>
      <c r="G591" s="71"/>
      <c r="H591" s="71"/>
      <c r="I591" s="71"/>
      <c r="J591" s="71"/>
      <c r="K591" s="71"/>
      <c r="L591" s="71"/>
      <c r="M591" s="72"/>
      <c r="N591" s="71"/>
      <c r="O591" s="71"/>
      <c r="P591" s="71"/>
      <c r="Q591" s="71"/>
      <c r="R591" s="71"/>
      <c r="S591" s="71"/>
      <c r="T591" s="71"/>
      <c r="U591" s="71"/>
      <c r="V591" s="71"/>
      <c r="W591" s="71"/>
    </row>
    <row r="592" spans="1:23">
      <c r="A592" s="70"/>
      <c r="B592" s="71"/>
      <c r="C592" s="72"/>
      <c r="D592" s="71"/>
      <c r="E592" s="71"/>
      <c r="F592" s="71"/>
      <c r="G592" s="71"/>
      <c r="H592" s="71"/>
      <c r="I592" s="71"/>
      <c r="J592" s="71"/>
      <c r="K592" s="71"/>
      <c r="L592" s="71"/>
      <c r="M592" s="72"/>
      <c r="N592" s="71"/>
      <c r="O592" s="71"/>
      <c r="P592" s="71"/>
      <c r="Q592" s="71"/>
      <c r="R592" s="71"/>
      <c r="S592" s="71"/>
      <c r="T592" s="71"/>
      <c r="U592" s="71"/>
      <c r="V592" s="71"/>
      <c r="W592" s="71"/>
    </row>
    <row r="593" spans="1:23">
      <c r="A593" s="70"/>
      <c r="B593" s="71"/>
      <c r="C593" s="72"/>
      <c r="D593" s="71"/>
      <c r="E593" s="71"/>
      <c r="F593" s="71"/>
      <c r="G593" s="71"/>
      <c r="H593" s="71"/>
      <c r="I593" s="71"/>
      <c r="J593" s="71"/>
      <c r="K593" s="71"/>
      <c r="L593" s="71"/>
      <c r="M593" s="72"/>
      <c r="N593" s="71"/>
      <c r="O593" s="71"/>
      <c r="P593" s="71"/>
      <c r="Q593" s="71"/>
      <c r="R593" s="71"/>
      <c r="S593" s="71"/>
      <c r="T593" s="71"/>
      <c r="U593" s="71"/>
      <c r="V593" s="71"/>
      <c r="W593" s="71"/>
    </row>
    <row r="594" spans="1:23">
      <c r="A594" s="70"/>
      <c r="B594" s="71"/>
      <c r="C594" s="72"/>
      <c r="D594" s="71"/>
      <c r="E594" s="71"/>
      <c r="F594" s="71"/>
      <c r="G594" s="71"/>
      <c r="H594" s="71"/>
      <c r="I594" s="71"/>
      <c r="J594" s="71"/>
      <c r="K594" s="71"/>
      <c r="L594" s="71"/>
      <c r="M594" s="72"/>
      <c r="N594" s="71"/>
      <c r="O594" s="71"/>
      <c r="P594" s="71"/>
      <c r="Q594" s="71"/>
      <c r="R594" s="71"/>
      <c r="S594" s="71"/>
      <c r="T594" s="71"/>
      <c r="U594" s="71"/>
      <c r="V594" s="71"/>
      <c r="W594" s="71"/>
    </row>
    <row r="595" spans="1:23">
      <c r="A595" s="70"/>
      <c r="B595" s="71"/>
      <c r="C595" s="72"/>
      <c r="D595" s="71"/>
      <c r="E595" s="71"/>
      <c r="F595" s="71"/>
      <c r="G595" s="71"/>
      <c r="H595" s="71"/>
      <c r="I595" s="71"/>
      <c r="J595" s="71"/>
      <c r="K595" s="71"/>
      <c r="L595" s="71"/>
      <c r="M595" s="72"/>
      <c r="N595" s="71"/>
      <c r="O595" s="71"/>
      <c r="P595" s="71"/>
      <c r="Q595" s="71"/>
      <c r="R595" s="71"/>
      <c r="S595" s="71"/>
      <c r="T595" s="71"/>
      <c r="U595" s="71"/>
      <c r="V595" s="71"/>
      <c r="W595" s="71"/>
    </row>
    <row r="596" spans="1:23">
      <c r="A596" s="70"/>
      <c r="B596" s="71"/>
      <c r="C596" s="72"/>
      <c r="D596" s="71"/>
      <c r="E596" s="71"/>
      <c r="F596" s="71"/>
      <c r="G596" s="71"/>
      <c r="H596" s="71"/>
      <c r="I596" s="71"/>
      <c r="J596" s="71"/>
      <c r="K596" s="71"/>
      <c r="L596" s="71"/>
      <c r="M596" s="72"/>
      <c r="N596" s="71"/>
      <c r="O596" s="71"/>
      <c r="P596" s="71"/>
      <c r="Q596" s="71"/>
      <c r="R596" s="71"/>
      <c r="S596" s="71"/>
      <c r="T596" s="71"/>
      <c r="U596" s="71"/>
      <c r="V596" s="71"/>
      <c r="W596" s="71"/>
    </row>
    <row r="597" spans="1:23">
      <c r="A597" s="70"/>
      <c r="B597" s="71"/>
      <c r="C597" s="72"/>
      <c r="D597" s="71"/>
      <c r="E597" s="71"/>
      <c r="F597" s="71"/>
      <c r="G597" s="71"/>
      <c r="H597" s="71"/>
      <c r="I597" s="71"/>
      <c r="J597" s="71"/>
      <c r="K597" s="71"/>
      <c r="L597" s="71"/>
      <c r="M597" s="72"/>
      <c r="N597" s="71"/>
      <c r="O597" s="71"/>
      <c r="P597" s="71"/>
      <c r="Q597" s="71"/>
      <c r="R597" s="71"/>
      <c r="S597" s="71"/>
      <c r="T597" s="71"/>
      <c r="U597" s="71"/>
      <c r="V597" s="71"/>
      <c r="W597" s="71"/>
    </row>
    <row r="598" spans="1:23">
      <c r="A598" s="70"/>
      <c r="B598" s="71"/>
      <c r="C598" s="72"/>
      <c r="D598" s="71"/>
      <c r="E598" s="71"/>
      <c r="F598" s="71"/>
      <c r="G598" s="71"/>
      <c r="H598" s="71"/>
      <c r="I598" s="71"/>
      <c r="J598" s="71"/>
      <c r="K598" s="71"/>
      <c r="L598" s="71"/>
      <c r="M598" s="72"/>
      <c r="N598" s="71"/>
      <c r="O598" s="71"/>
      <c r="P598" s="71"/>
      <c r="Q598" s="71"/>
      <c r="R598" s="71"/>
      <c r="S598" s="71"/>
      <c r="T598" s="71"/>
      <c r="U598" s="71"/>
      <c r="V598" s="71"/>
      <c r="W598" s="71"/>
    </row>
    <row r="599" spans="1:23">
      <c r="A599" s="70"/>
      <c r="B599" s="71"/>
      <c r="C599" s="72"/>
      <c r="D599" s="71"/>
      <c r="E599" s="71"/>
      <c r="F599" s="71"/>
      <c r="G599" s="71"/>
      <c r="H599" s="71"/>
      <c r="I599" s="71"/>
      <c r="J599" s="71"/>
      <c r="K599" s="71"/>
      <c r="L599" s="71"/>
      <c r="M599" s="72"/>
      <c r="N599" s="71"/>
      <c r="O599" s="71"/>
      <c r="P599" s="71"/>
      <c r="Q599" s="71"/>
      <c r="R599" s="71"/>
      <c r="S599" s="71"/>
      <c r="T599" s="71"/>
      <c r="U599" s="71"/>
      <c r="V599" s="71"/>
      <c r="W599" s="71"/>
    </row>
    <row r="600" spans="1:23">
      <c r="A600" s="70"/>
      <c r="B600" s="71"/>
      <c r="C600" s="72"/>
      <c r="D600" s="71"/>
      <c r="E600" s="71"/>
      <c r="F600" s="71"/>
      <c r="G600" s="71"/>
      <c r="H600" s="71"/>
      <c r="I600" s="71"/>
      <c r="J600" s="71"/>
      <c r="K600" s="71"/>
      <c r="L600" s="71"/>
      <c r="M600" s="72"/>
      <c r="N600" s="71"/>
      <c r="O600" s="71"/>
      <c r="P600" s="71"/>
      <c r="Q600" s="71"/>
      <c r="R600" s="71"/>
      <c r="S600" s="71"/>
      <c r="T600" s="71"/>
      <c r="U600" s="71"/>
      <c r="V600" s="71"/>
      <c r="W600" s="71"/>
    </row>
    <row r="601" spans="1:23">
      <c r="A601" s="70"/>
      <c r="B601" s="71"/>
      <c r="C601" s="72"/>
      <c r="D601" s="71"/>
      <c r="E601" s="71"/>
      <c r="F601" s="71"/>
      <c r="G601" s="71"/>
      <c r="H601" s="71"/>
      <c r="I601" s="71"/>
      <c r="J601" s="71"/>
      <c r="K601" s="71"/>
      <c r="L601" s="71"/>
      <c r="M601" s="72"/>
      <c r="N601" s="71"/>
      <c r="O601" s="71"/>
      <c r="P601" s="71"/>
      <c r="Q601" s="71"/>
      <c r="R601" s="71"/>
      <c r="S601" s="71"/>
      <c r="T601" s="71"/>
      <c r="U601" s="71"/>
      <c r="V601" s="71"/>
      <c r="W601" s="71"/>
    </row>
    <row r="602" spans="1:23">
      <c r="A602" s="70"/>
      <c r="B602" s="71"/>
      <c r="C602" s="72"/>
      <c r="D602" s="71"/>
      <c r="E602" s="71"/>
      <c r="F602" s="71"/>
      <c r="G602" s="71"/>
      <c r="H602" s="71"/>
      <c r="I602" s="71"/>
      <c r="J602" s="71"/>
      <c r="K602" s="71"/>
      <c r="L602" s="71"/>
      <c r="M602" s="72"/>
      <c r="N602" s="71"/>
      <c r="O602" s="71"/>
      <c r="P602" s="71"/>
      <c r="Q602" s="71"/>
      <c r="R602" s="71"/>
      <c r="S602" s="71"/>
      <c r="T602" s="71"/>
      <c r="U602" s="71"/>
      <c r="V602" s="71"/>
      <c r="W602" s="71"/>
    </row>
    <row r="603" spans="1:23">
      <c r="A603" s="70"/>
      <c r="B603" s="71"/>
      <c r="C603" s="72"/>
      <c r="D603" s="71"/>
      <c r="E603" s="71"/>
      <c r="F603" s="71"/>
      <c r="G603" s="71"/>
      <c r="H603" s="71"/>
      <c r="I603" s="71"/>
      <c r="J603" s="71"/>
      <c r="K603" s="71"/>
      <c r="L603" s="71"/>
      <c r="M603" s="72"/>
      <c r="N603" s="71"/>
      <c r="O603" s="71"/>
      <c r="P603" s="71"/>
      <c r="Q603" s="71"/>
      <c r="R603" s="71"/>
      <c r="S603" s="71"/>
      <c r="T603" s="71"/>
      <c r="U603" s="71"/>
      <c r="V603" s="71"/>
      <c r="W603" s="71"/>
    </row>
    <row r="604" spans="1:23">
      <c r="A604" s="70"/>
      <c r="B604" s="71"/>
      <c r="C604" s="72"/>
      <c r="D604" s="71"/>
      <c r="E604" s="71"/>
      <c r="F604" s="71"/>
      <c r="G604" s="71"/>
      <c r="H604" s="71"/>
      <c r="I604" s="71"/>
      <c r="J604" s="71"/>
      <c r="K604" s="71"/>
      <c r="L604" s="71"/>
      <c r="M604" s="72"/>
      <c r="N604" s="71"/>
      <c r="O604" s="71"/>
      <c r="P604" s="71"/>
      <c r="Q604" s="71"/>
      <c r="R604" s="71"/>
      <c r="S604" s="71"/>
      <c r="T604" s="71"/>
      <c r="U604" s="71"/>
      <c r="V604" s="71"/>
      <c r="W604" s="71"/>
    </row>
    <row r="605" spans="1:23">
      <c r="A605" s="70"/>
      <c r="B605" s="71"/>
      <c r="C605" s="72"/>
      <c r="D605" s="71"/>
      <c r="E605" s="71"/>
      <c r="F605" s="71"/>
      <c r="G605" s="71"/>
      <c r="H605" s="71"/>
      <c r="I605" s="71"/>
      <c r="J605" s="71"/>
      <c r="K605" s="71"/>
      <c r="L605" s="71"/>
      <c r="M605" s="72"/>
      <c r="N605" s="71"/>
      <c r="O605" s="71"/>
      <c r="P605" s="71"/>
      <c r="Q605" s="71"/>
      <c r="R605" s="71"/>
      <c r="S605" s="71"/>
      <c r="T605" s="71"/>
      <c r="U605" s="71"/>
      <c r="V605" s="71"/>
      <c r="W605" s="71"/>
    </row>
    <row r="606" spans="1:23">
      <c r="A606" s="70"/>
      <c r="B606" s="71"/>
      <c r="C606" s="72"/>
      <c r="D606" s="71"/>
      <c r="E606" s="71"/>
      <c r="F606" s="71"/>
      <c r="G606" s="71"/>
      <c r="H606" s="71"/>
      <c r="I606" s="71"/>
      <c r="J606" s="71"/>
      <c r="K606" s="71"/>
      <c r="L606" s="71"/>
      <c r="M606" s="72"/>
      <c r="N606" s="71"/>
      <c r="O606" s="71"/>
      <c r="P606" s="71"/>
      <c r="Q606" s="71"/>
      <c r="R606" s="71"/>
      <c r="S606" s="71"/>
      <c r="T606" s="71"/>
      <c r="U606" s="71"/>
      <c r="V606" s="71"/>
      <c r="W606" s="71"/>
    </row>
    <row r="607" spans="1:23">
      <c r="A607" s="70"/>
      <c r="B607" s="71"/>
      <c r="C607" s="72"/>
      <c r="D607" s="71"/>
      <c r="E607" s="71"/>
      <c r="F607" s="71"/>
      <c r="G607" s="71"/>
      <c r="H607" s="71"/>
      <c r="I607" s="71"/>
      <c r="J607" s="71"/>
      <c r="K607" s="71"/>
      <c r="L607" s="71"/>
      <c r="M607" s="72"/>
      <c r="N607" s="71"/>
      <c r="O607" s="71"/>
      <c r="P607" s="71"/>
      <c r="Q607" s="71"/>
      <c r="R607" s="71"/>
      <c r="S607" s="71"/>
      <c r="T607" s="71"/>
      <c r="U607" s="71"/>
      <c r="V607" s="71"/>
      <c r="W607" s="71"/>
    </row>
    <row r="608" spans="1:23">
      <c r="A608" s="70"/>
      <c r="B608" s="71"/>
      <c r="C608" s="72"/>
      <c r="D608" s="71"/>
      <c r="E608" s="71"/>
      <c r="F608" s="71"/>
      <c r="G608" s="71"/>
      <c r="H608" s="71"/>
      <c r="I608" s="71"/>
      <c r="J608" s="71"/>
      <c r="K608" s="71"/>
      <c r="L608" s="71"/>
      <c r="M608" s="72"/>
      <c r="N608" s="71"/>
      <c r="O608" s="71"/>
      <c r="P608" s="71"/>
      <c r="Q608" s="71"/>
      <c r="R608" s="71"/>
      <c r="S608" s="71"/>
      <c r="T608" s="71"/>
      <c r="U608" s="71"/>
      <c r="V608" s="71"/>
      <c r="W608" s="71"/>
    </row>
    <row r="609" spans="1:23">
      <c r="A609" s="70"/>
      <c r="B609" s="71"/>
      <c r="C609" s="72"/>
      <c r="D609" s="71"/>
      <c r="E609" s="71"/>
      <c r="F609" s="71"/>
      <c r="G609" s="71"/>
      <c r="H609" s="71"/>
      <c r="I609" s="71"/>
      <c r="J609" s="71"/>
      <c r="K609" s="71"/>
      <c r="L609" s="71"/>
      <c r="M609" s="72"/>
      <c r="N609" s="71"/>
      <c r="O609" s="71"/>
      <c r="P609" s="71"/>
      <c r="Q609" s="71"/>
      <c r="R609" s="71"/>
      <c r="S609" s="71"/>
      <c r="T609" s="71"/>
      <c r="U609" s="71"/>
      <c r="V609" s="71"/>
      <c r="W609" s="71"/>
    </row>
    <row r="610" spans="1:23">
      <c r="A610" s="70"/>
      <c r="B610" s="71"/>
      <c r="C610" s="72"/>
      <c r="D610" s="71"/>
      <c r="E610" s="71"/>
      <c r="F610" s="71"/>
      <c r="G610" s="71"/>
      <c r="H610" s="71"/>
      <c r="I610" s="71"/>
      <c r="J610" s="71"/>
      <c r="K610" s="71"/>
      <c r="L610" s="71"/>
      <c r="M610" s="72"/>
      <c r="N610" s="71"/>
      <c r="O610" s="71"/>
      <c r="P610" s="71"/>
      <c r="Q610" s="71"/>
      <c r="R610" s="71"/>
      <c r="S610" s="71"/>
      <c r="T610" s="71"/>
      <c r="U610" s="71"/>
      <c r="V610" s="71"/>
      <c r="W610" s="71"/>
    </row>
    <row r="611" spans="1:23">
      <c r="A611" s="70"/>
      <c r="B611" s="71"/>
      <c r="C611" s="72"/>
      <c r="D611" s="71"/>
      <c r="E611" s="71"/>
      <c r="F611" s="71"/>
      <c r="G611" s="71"/>
      <c r="H611" s="71"/>
      <c r="I611" s="71"/>
      <c r="J611" s="71"/>
      <c r="K611" s="71"/>
      <c r="L611" s="71"/>
      <c r="M611" s="72"/>
      <c r="N611" s="71"/>
      <c r="O611" s="71"/>
      <c r="P611" s="71"/>
      <c r="Q611" s="71"/>
      <c r="R611" s="71"/>
      <c r="S611" s="71"/>
      <c r="T611" s="71"/>
      <c r="U611" s="71"/>
      <c r="V611" s="71"/>
      <c r="W611" s="71"/>
    </row>
    <row r="612" spans="1:23">
      <c r="A612" s="70"/>
      <c r="B612" s="71"/>
      <c r="C612" s="72"/>
      <c r="D612" s="71"/>
      <c r="E612" s="71"/>
      <c r="F612" s="71"/>
      <c r="G612" s="71"/>
      <c r="H612" s="71"/>
      <c r="I612" s="71"/>
      <c r="J612" s="71"/>
      <c r="K612" s="71"/>
      <c r="L612" s="71"/>
      <c r="M612" s="72"/>
      <c r="N612" s="71"/>
      <c r="O612" s="71"/>
      <c r="P612" s="71"/>
      <c r="Q612" s="71"/>
      <c r="R612" s="71"/>
      <c r="S612" s="71"/>
      <c r="T612" s="71"/>
      <c r="U612" s="71"/>
      <c r="V612" s="71"/>
      <c r="W612" s="71"/>
    </row>
    <row r="613" spans="1:23">
      <c r="A613" s="70"/>
      <c r="B613" s="71"/>
      <c r="C613" s="72"/>
      <c r="D613" s="71"/>
      <c r="E613" s="71"/>
      <c r="F613" s="71"/>
      <c r="G613" s="71"/>
      <c r="H613" s="71"/>
      <c r="I613" s="71"/>
      <c r="J613" s="71"/>
      <c r="K613" s="71"/>
      <c r="L613" s="71"/>
      <c r="M613" s="72"/>
      <c r="N613" s="71"/>
      <c r="O613" s="71"/>
      <c r="P613" s="71"/>
      <c r="Q613" s="71"/>
      <c r="R613" s="71"/>
      <c r="S613" s="71"/>
      <c r="T613" s="71"/>
      <c r="U613" s="71"/>
      <c r="V613" s="71"/>
      <c r="W613" s="71"/>
    </row>
    <row r="614" spans="1:23">
      <c r="A614" s="70"/>
      <c r="B614" s="71"/>
      <c r="C614" s="72"/>
      <c r="D614" s="71"/>
      <c r="E614" s="71"/>
      <c r="F614" s="71"/>
      <c r="G614" s="71"/>
      <c r="H614" s="71"/>
      <c r="I614" s="71"/>
      <c r="J614" s="71"/>
      <c r="K614" s="71"/>
      <c r="L614" s="71"/>
      <c r="M614" s="72"/>
      <c r="N614" s="71"/>
      <c r="O614" s="71"/>
      <c r="P614" s="71"/>
      <c r="Q614" s="71"/>
      <c r="R614" s="71"/>
      <c r="S614" s="71"/>
      <c r="T614" s="71"/>
      <c r="U614" s="71"/>
      <c r="V614" s="71"/>
      <c r="W614" s="71"/>
    </row>
    <row r="615" spans="1:23">
      <c r="A615" s="70"/>
      <c r="B615" s="71"/>
      <c r="C615" s="72"/>
      <c r="D615" s="71"/>
      <c r="E615" s="71"/>
      <c r="F615" s="71"/>
      <c r="G615" s="71"/>
      <c r="H615" s="71"/>
      <c r="I615" s="71"/>
      <c r="J615" s="71"/>
      <c r="K615" s="71"/>
      <c r="L615" s="71"/>
      <c r="M615" s="72"/>
      <c r="N615" s="71"/>
      <c r="O615" s="71"/>
      <c r="P615" s="71"/>
      <c r="Q615" s="71"/>
      <c r="R615" s="71"/>
      <c r="S615" s="71"/>
      <c r="T615" s="71"/>
      <c r="U615" s="71"/>
      <c r="V615" s="71"/>
      <c r="W615" s="71"/>
    </row>
    <row r="616" spans="1:23">
      <c r="A616" s="70"/>
      <c r="B616" s="71"/>
      <c r="C616" s="72"/>
      <c r="D616" s="71"/>
      <c r="E616" s="71"/>
      <c r="F616" s="71"/>
      <c r="G616" s="71"/>
      <c r="H616" s="71"/>
      <c r="I616" s="71"/>
      <c r="J616" s="71"/>
      <c r="K616" s="71"/>
      <c r="L616" s="71"/>
      <c r="M616" s="72"/>
      <c r="N616" s="71"/>
      <c r="O616" s="71"/>
      <c r="P616" s="71"/>
      <c r="Q616" s="71"/>
      <c r="R616" s="71"/>
      <c r="S616" s="71"/>
      <c r="T616" s="71"/>
      <c r="U616" s="71"/>
      <c r="V616" s="71"/>
      <c r="W616" s="71"/>
    </row>
    <row r="617" spans="1:23">
      <c r="A617" s="70"/>
      <c r="B617" s="71"/>
      <c r="C617" s="72"/>
      <c r="D617" s="71"/>
      <c r="E617" s="71"/>
      <c r="F617" s="71"/>
      <c r="G617" s="71"/>
      <c r="H617" s="71"/>
      <c r="I617" s="71"/>
      <c r="J617" s="71"/>
      <c r="K617" s="71"/>
      <c r="L617" s="71"/>
      <c r="M617" s="72"/>
      <c r="N617" s="71"/>
      <c r="O617" s="71"/>
      <c r="P617" s="71"/>
      <c r="Q617" s="71"/>
      <c r="R617" s="71"/>
      <c r="S617" s="71"/>
      <c r="T617" s="71"/>
      <c r="U617" s="71"/>
      <c r="V617" s="71"/>
      <c r="W617" s="71"/>
    </row>
    <row r="618" spans="1:23">
      <c r="A618" s="70"/>
      <c r="B618" s="71"/>
      <c r="C618" s="72"/>
      <c r="D618" s="71"/>
      <c r="E618" s="71"/>
      <c r="F618" s="71"/>
      <c r="G618" s="71"/>
      <c r="H618" s="71"/>
      <c r="I618" s="71"/>
      <c r="J618" s="71"/>
      <c r="K618" s="71"/>
      <c r="L618" s="71"/>
      <c r="M618" s="72"/>
      <c r="N618" s="71"/>
      <c r="O618" s="71"/>
      <c r="P618" s="71"/>
      <c r="Q618" s="71"/>
      <c r="R618" s="71"/>
      <c r="S618" s="71"/>
      <c r="T618" s="71"/>
      <c r="U618" s="71"/>
      <c r="V618" s="71"/>
      <c r="W618" s="71"/>
    </row>
    <row r="619" spans="1:23">
      <c r="A619" s="70"/>
      <c r="B619" s="71"/>
      <c r="C619" s="72"/>
      <c r="D619" s="71"/>
      <c r="E619" s="71"/>
      <c r="F619" s="71"/>
      <c r="G619" s="71"/>
      <c r="H619" s="71"/>
      <c r="I619" s="71"/>
      <c r="J619" s="71"/>
      <c r="K619" s="71"/>
      <c r="L619" s="71"/>
      <c r="M619" s="72"/>
      <c r="N619" s="71"/>
      <c r="O619" s="71"/>
      <c r="P619" s="71"/>
      <c r="Q619" s="71"/>
      <c r="R619" s="71"/>
      <c r="S619" s="71"/>
      <c r="T619" s="71"/>
      <c r="U619" s="71"/>
      <c r="V619" s="71"/>
      <c r="W619" s="71"/>
    </row>
    <row r="620" spans="1:23">
      <c r="A620" s="70"/>
      <c r="B620" s="71"/>
      <c r="C620" s="72"/>
      <c r="D620" s="71"/>
      <c r="E620" s="71"/>
      <c r="F620" s="71"/>
      <c r="G620" s="71"/>
      <c r="H620" s="71"/>
      <c r="I620" s="71"/>
      <c r="J620" s="71"/>
      <c r="K620" s="71"/>
      <c r="L620" s="71"/>
      <c r="M620" s="72"/>
      <c r="N620" s="71"/>
      <c r="O620" s="71"/>
      <c r="P620" s="71"/>
      <c r="Q620" s="71"/>
      <c r="R620" s="71"/>
      <c r="S620" s="71"/>
      <c r="T620" s="71"/>
      <c r="U620" s="71"/>
      <c r="V620" s="71"/>
      <c r="W620" s="71"/>
    </row>
    <row r="621" spans="1:23">
      <c r="A621" s="70"/>
      <c r="B621" s="71"/>
      <c r="C621" s="72"/>
      <c r="D621" s="71"/>
      <c r="E621" s="71"/>
      <c r="F621" s="71"/>
      <c r="G621" s="71"/>
      <c r="H621" s="71"/>
      <c r="I621" s="71"/>
      <c r="J621" s="71"/>
      <c r="K621" s="71"/>
      <c r="L621" s="71"/>
      <c r="M621" s="72"/>
      <c r="N621" s="71"/>
      <c r="O621" s="71"/>
      <c r="P621" s="71"/>
      <c r="Q621" s="71"/>
      <c r="R621" s="71"/>
      <c r="S621" s="71"/>
      <c r="T621" s="71"/>
      <c r="U621" s="71"/>
      <c r="V621" s="71"/>
      <c r="W621" s="71"/>
    </row>
    <row r="622" spans="1:23">
      <c r="A622" s="70"/>
      <c r="B622" s="71"/>
      <c r="C622" s="72"/>
      <c r="D622" s="71"/>
      <c r="E622" s="71"/>
      <c r="F622" s="71"/>
      <c r="G622" s="71"/>
      <c r="H622" s="71"/>
      <c r="I622" s="71"/>
      <c r="J622" s="71"/>
      <c r="K622" s="71"/>
      <c r="L622" s="71"/>
      <c r="M622" s="72"/>
      <c r="N622" s="71"/>
      <c r="O622" s="71"/>
      <c r="P622" s="71"/>
      <c r="Q622" s="71"/>
      <c r="R622" s="71"/>
      <c r="S622" s="71"/>
      <c r="T622" s="71"/>
      <c r="U622" s="71"/>
      <c r="V622" s="71"/>
      <c r="W622" s="71"/>
    </row>
    <row r="623" spans="1:23">
      <c r="A623" s="70"/>
      <c r="B623" s="71"/>
      <c r="C623" s="72"/>
      <c r="D623" s="71"/>
      <c r="E623" s="71"/>
      <c r="F623" s="71"/>
      <c r="G623" s="71"/>
      <c r="H623" s="71"/>
      <c r="I623" s="71"/>
      <c r="J623" s="71"/>
      <c r="K623" s="71"/>
      <c r="L623" s="71"/>
      <c r="M623" s="72"/>
      <c r="N623" s="71"/>
      <c r="O623" s="71"/>
      <c r="P623" s="71"/>
      <c r="Q623" s="71"/>
      <c r="R623" s="71"/>
      <c r="S623" s="71"/>
      <c r="T623" s="71"/>
      <c r="U623" s="71"/>
      <c r="V623" s="71"/>
      <c r="W623" s="71"/>
    </row>
    <row r="624" spans="1:23">
      <c r="A624" s="70"/>
      <c r="B624" s="71"/>
      <c r="C624" s="72"/>
      <c r="D624" s="71"/>
      <c r="E624" s="71"/>
      <c r="F624" s="71"/>
      <c r="G624" s="71"/>
      <c r="H624" s="71"/>
      <c r="I624" s="71"/>
      <c r="J624" s="71"/>
      <c r="K624" s="71"/>
      <c r="L624" s="71"/>
      <c r="M624" s="72"/>
      <c r="N624" s="71"/>
      <c r="O624" s="71"/>
      <c r="P624" s="71"/>
      <c r="Q624" s="71"/>
      <c r="R624" s="71"/>
      <c r="S624" s="71"/>
      <c r="T624" s="71"/>
      <c r="U624" s="71"/>
      <c r="V624" s="71"/>
      <c r="W624" s="71"/>
    </row>
    <row r="625" spans="1:23">
      <c r="A625" s="70"/>
      <c r="B625" s="71"/>
      <c r="C625" s="72"/>
      <c r="D625" s="71"/>
      <c r="E625" s="71"/>
      <c r="F625" s="71"/>
      <c r="G625" s="71"/>
      <c r="H625" s="71"/>
      <c r="I625" s="71"/>
      <c r="J625" s="71"/>
      <c r="K625" s="71"/>
      <c r="L625" s="71"/>
      <c r="M625" s="72"/>
      <c r="N625" s="71"/>
      <c r="O625" s="71"/>
      <c r="P625" s="71"/>
      <c r="Q625" s="71"/>
      <c r="R625" s="71"/>
      <c r="S625" s="71"/>
      <c r="T625" s="71"/>
      <c r="U625" s="71"/>
      <c r="V625" s="71"/>
      <c r="W625" s="71"/>
    </row>
    <row r="626" spans="1:23">
      <c r="A626" s="70"/>
      <c r="B626" s="71"/>
      <c r="C626" s="72"/>
      <c r="D626" s="71"/>
      <c r="E626" s="71"/>
      <c r="F626" s="71"/>
      <c r="G626" s="71"/>
      <c r="H626" s="71"/>
      <c r="I626" s="71"/>
      <c r="J626" s="71"/>
      <c r="K626" s="71"/>
      <c r="L626" s="71"/>
      <c r="M626" s="72"/>
      <c r="N626" s="71"/>
      <c r="O626" s="71"/>
      <c r="P626" s="71"/>
      <c r="Q626" s="71"/>
      <c r="R626" s="71"/>
      <c r="S626" s="71"/>
      <c r="T626" s="71"/>
      <c r="U626" s="71"/>
      <c r="V626" s="71"/>
      <c r="W626" s="71"/>
    </row>
    <row r="627" spans="1:23">
      <c r="A627" s="70"/>
      <c r="B627" s="71"/>
      <c r="C627" s="72"/>
      <c r="D627" s="71"/>
      <c r="E627" s="71"/>
      <c r="F627" s="71"/>
      <c r="G627" s="71"/>
      <c r="H627" s="71"/>
      <c r="I627" s="71"/>
      <c r="J627" s="71"/>
      <c r="K627" s="71"/>
      <c r="L627" s="71"/>
      <c r="M627" s="72"/>
      <c r="N627" s="71"/>
      <c r="O627" s="71"/>
      <c r="P627" s="71"/>
      <c r="Q627" s="71"/>
      <c r="R627" s="71"/>
      <c r="S627" s="71"/>
      <c r="T627" s="71"/>
      <c r="U627" s="71"/>
      <c r="V627" s="71"/>
      <c r="W627" s="71"/>
    </row>
    <row r="628" spans="1:23">
      <c r="A628" s="70"/>
      <c r="B628" s="71"/>
      <c r="C628" s="72"/>
      <c r="D628" s="71"/>
      <c r="E628" s="71"/>
      <c r="F628" s="71"/>
      <c r="G628" s="71"/>
      <c r="H628" s="71"/>
      <c r="I628" s="71"/>
      <c r="J628" s="71"/>
      <c r="K628" s="71"/>
      <c r="L628" s="71"/>
      <c r="M628" s="72"/>
      <c r="N628" s="71"/>
      <c r="O628" s="71"/>
      <c r="P628" s="71"/>
      <c r="Q628" s="71"/>
      <c r="R628" s="71"/>
      <c r="S628" s="71"/>
      <c r="T628" s="71"/>
      <c r="U628" s="71"/>
      <c r="V628" s="71"/>
      <c r="W628" s="71"/>
    </row>
    <row r="629" spans="1:23">
      <c r="A629" s="70"/>
      <c r="B629" s="71"/>
      <c r="C629" s="72"/>
      <c r="D629" s="71"/>
      <c r="E629" s="71"/>
      <c r="F629" s="71"/>
      <c r="G629" s="71"/>
      <c r="H629" s="71"/>
      <c r="I629" s="71"/>
      <c r="J629" s="71"/>
      <c r="K629" s="71"/>
      <c r="L629" s="71"/>
      <c r="M629" s="72"/>
      <c r="N629" s="71"/>
      <c r="O629" s="71"/>
      <c r="P629" s="71"/>
      <c r="Q629" s="71"/>
      <c r="R629" s="71"/>
      <c r="S629" s="71"/>
      <c r="T629" s="71"/>
      <c r="U629" s="71"/>
      <c r="V629" s="71"/>
      <c r="W629" s="71"/>
    </row>
    <row r="630" spans="1:23">
      <c r="A630" s="70"/>
      <c r="B630" s="71"/>
      <c r="C630" s="72"/>
      <c r="D630" s="71"/>
      <c r="E630" s="71"/>
      <c r="F630" s="71"/>
      <c r="G630" s="71"/>
      <c r="H630" s="71"/>
      <c r="I630" s="71"/>
      <c r="J630" s="71"/>
      <c r="K630" s="71"/>
      <c r="L630" s="71"/>
      <c r="M630" s="72"/>
      <c r="N630" s="71"/>
      <c r="O630" s="71"/>
      <c r="P630" s="71"/>
      <c r="Q630" s="71"/>
      <c r="R630" s="71"/>
      <c r="S630" s="71"/>
      <c r="T630" s="71"/>
      <c r="U630" s="71"/>
      <c r="V630" s="71"/>
      <c r="W630" s="71"/>
    </row>
    <row r="631" spans="1:23">
      <c r="A631" s="70"/>
      <c r="B631" s="71"/>
      <c r="C631" s="72"/>
      <c r="D631" s="71"/>
      <c r="E631" s="71"/>
      <c r="F631" s="71"/>
      <c r="G631" s="71"/>
      <c r="H631" s="71"/>
      <c r="I631" s="71"/>
      <c r="J631" s="71"/>
      <c r="K631" s="71"/>
      <c r="L631" s="71"/>
      <c r="M631" s="72"/>
      <c r="N631" s="71"/>
      <c r="O631" s="71"/>
      <c r="P631" s="71"/>
      <c r="Q631" s="71"/>
      <c r="R631" s="71"/>
      <c r="S631" s="71"/>
      <c r="T631" s="71"/>
      <c r="U631" s="71"/>
      <c r="V631" s="71"/>
      <c r="W631" s="71"/>
    </row>
    <row r="632" spans="1:23">
      <c r="A632" s="70"/>
      <c r="B632" s="71"/>
      <c r="C632" s="72"/>
      <c r="D632" s="71"/>
      <c r="E632" s="71"/>
      <c r="F632" s="71"/>
      <c r="G632" s="71"/>
      <c r="H632" s="71"/>
      <c r="I632" s="71"/>
      <c r="J632" s="71"/>
      <c r="K632" s="71"/>
      <c r="L632" s="71"/>
      <c r="M632" s="72"/>
      <c r="N632" s="71"/>
      <c r="O632" s="71"/>
      <c r="P632" s="71"/>
      <c r="Q632" s="71"/>
      <c r="R632" s="71"/>
      <c r="S632" s="71"/>
      <c r="T632" s="71"/>
      <c r="U632" s="71"/>
      <c r="V632" s="71"/>
      <c r="W632" s="71"/>
    </row>
    <row r="633" spans="1:23">
      <c r="A633" s="70"/>
      <c r="B633" s="71"/>
      <c r="C633" s="72"/>
      <c r="D633" s="71"/>
      <c r="E633" s="71"/>
      <c r="F633" s="71"/>
      <c r="G633" s="71"/>
      <c r="H633" s="71"/>
      <c r="I633" s="71"/>
      <c r="J633" s="71"/>
      <c r="K633" s="71"/>
      <c r="L633" s="71"/>
      <c r="M633" s="72"/>
      <c r="N633" s="71"/>
      <c r="O633" s="71"/>
      <c r="P633" s="71"/>
      <c r="Q633" s="71"/>
      <c r="R633" s="71"/>
      <c r="S633" s="71"/>
      <c r="T633" s="71"/>
      <c r="U633" s="71"/>
      <c r="V633" s="71"/>
      <c r="W633" s="71"/>
    </row>
    <row r="634" spans="1:23">
      <c r="A634" s="70"/>
      <c r="B634" s="71"/>
      <c r="C634" s="72"/>
      <c r="D634" s="71"/>
      <c r="E634" s="71"/>
      <c r="F634" s="71"/>
      <c r="G634" s="71"/>
      <c r="H634" s="71"/>
      <c r="I634" s="71"/>
      <c r="J634" s="71"/>
      <c r="K634" s="71"/>
      <c r="L634" s="71"/>
      <c r="M634" s="72"/>
      <c r="N634" s="71"/>
      <c r="O634" s="71"/>
      <c r="P634" s="71"/>
      <c r="Q634" s="71"/>
      <c r="R634" s="71"/>
      <c r="S634" s="71"/>
      <c r="T634" s="71"/>
      <c r="U634" s="71"/>
      <c r="V634" s="71"/>
      <c r="W634" s="71"/>
    </row>
    <row r="635" spans="1:23">
      <c r="A635" s="70"/>
      <c r="B635" s="71"/>
      <c r="C635" s="72"/>
      <c r="D635" s="71"/>
      <c r="E635" s="71"/>
      <c r="F635" s="71"/>
      <c r="G635" s="71"/>
      <c r="H635" s="71"/>
      <c r="I635" s="71"/>
      <c r="J635" s="71"/>
      <c r="K635" s="71"/>
      <c r="L635" s="71"/>
      <c r="M635" s="72"/>
      <c r="N635" s="71"/>
      <c r="O635" s="71"/>
      <c r="P635" s="71"/>
      <c r="Q635" s="71"/>
      <c r="R635" s="71"/>
      <c r="S635" s="71"/>
      <c r="T635" s="71"/>
      <c r="U635" s="71"/>
      <c r="V635" s="71"/>
      <c r="W635" s="71"/>
    </row>
    <row r="636" spans="1:23">
      <c r="A636" s="70"/>
      <c r="B636" s="71"/>
      <c r="C636" s="72"/>
      <c r="D636" s="71"/>
      <c r="E636" s="71"/>
      <c r="F636" s="71"/>
      <c r="G636" s="71"/>
      <c r="H636" s="71"/>
      <c r="I636" s="71"/>
      <c r="J636" s="71"/>
      <c r="K636" s="71"/>
      <c r="L636" s="71"/>
      <c r="M636" s="72"/>
      <c r="N636" s="71"/>
      <c r="O636" s="71"/>
      <c r="P636" s="71"/>
      <c r="Q636" s="71"/>
      <c r="R636" s="71"/>
      <c r="S636" s="71"/>
      <c r="T636" s="71"/>
      <c r="U636" s="71"/>
      <c r="V636" s="71"/>
      <c r="W636" s="71"/>
    </row>
    <row r="637" spans="1:23">
      <c r="A637" s="70"/>
      <c r="B637" s="71"/>
      <c r="C637" s="72"/>
      <c r="D637" s="71"/>
      <c r="E637" s="71"/>
      <c r="F637" s="71"/>
      <c r="G637" s="71"/>
      <c r="H637" s="71"/>
      <c r="I637" s="71"/>
      <c r="J637" s="71"/>
      <c r="K637" s="71"/>
      <c r="L637" s="71"/>
      <c r="M637" s="72"/>
      <c r="N637" s="71"/>
      <c r="O637" s="71"/>
      <c r="P637" s="71"/>
      <c r="Q637" s="71"/>
      <c r="R637" s="71"/>
      <c r="S637" s="71"/>
      <c r="T637" s="71"/>
      <c r="U637" s="71"/>
      <c r="V637" s="71"/>
      <c r="W637" s="71"/>
    </row>
    <row r="638" spans="1:23">
      <c r="A638" s="70"/>
      <c r="B638" s="71"/>
      <c r="C638" s="72"/>
      <c r="D638" s="71"/>
      <c r="E638" s="71"/>
      <c r="F638" s="71"/>
      <c r="G638" s="71"/>
      <c r="H638" s="71"/>
      <c r="I638" s="71"/>
      <c r="J638" s="71"/>
      <c r="K638" s="71"/>
      <c r="L638" s="71"/>
      <c r="M638" s="72"/>
      <c r="N638" s="71"/>
      <c r="O638" s="71"/>
      <c r="P638" s="71"/>
      <c r="Q638" s="71"/>
      <c r="R638" s="71"/>
      <c r="S638" s="71"/>
      <c r="T638" s="71"/>
      <c r="U638" s="71"/>
      <c r="V638" s="71"/>
      <c r="W638" s="71"/>
    </row>
    <row r="639" spans="1:23">
      <c r="A639" s="70"/>
      <c r="B639" s="71"/>
      <c r="C639" s="72"/>
      <c r="D639" s="71"/>
      <c r="E639" s="71"/>
      <c r="F639" s="71"/>
      <c r="G639" s="71"/>
      <c r="H639" s="71"/>
      <c r="I639" s="71"/>
      <c r="J639" s="71"/>
      <c r="K639" s="71"/>
      <c r="L639" s="71"/>
      <c r="M639" s="72"/>
      <c r="N639" s="71"/>
      <c r="O639" s="71"/>
      <c r="P639" s="71"/>
      <c r="Q639" s="71"/>
      <c r="R639" s="71"/>
      <c r="S639" s="71"/>
      <c r="T639" s="71"/>
      <c r="U639" s="71"/>
      <c r="V639" s="71"/>
      <c r="W639" s="71"/>
    </row>
    <row r="640" spans="1:23">
      <c r="A640" s="70"/>
      <c r="B640" s="71"/>
      <c r="C640" s="72"/>
      <c r="D640" s="71"/>
      <c r="E640" s="71"/>
      <c r="F640" s="71"/>
      <c r="G640" s="71"/>
      <c r="H640" s="71"/>
      <c r="I640" s="71"/>
      <c r="J640" s="71"/>
      <c r="K640" s="71"/>
      <c r="L640" s="71"/>
      <c r="M640" s="72"/>
      <c r="N640" s="71"/>
      <c r="O640" s="71"/>
      <c r="P640" s="71"/>
      <c r="Q640" s="71"/>
      <c r="R640" s="71"/>
      <c r="S640" s="71"/>
      <c r="T640" s="71"/>
      <c r="U640" s="71"/>
      <c r="V640" s="71"/>
      <c r="W640" s="71"/>
    </row>
    <row r="641" spans="1:23">
      <c r="A641" s="70"/>
      <c r="B641" s="71"/>
      <c r="C641" s="72"/>
      <c r="D641" s="71"/>
      <c r="E641" s="71"/>
      <c r="F641" s="71"/>
      <c r="G641" s="71"/>
      <c r="H641" s="71"/>
      <c r="I641" s="71"/>
      <c r="J641" s="71"/>
      <c r="K641" s="71"/>
      <c r="L641" s="71"/>
      <c r="M641" s="72"/>
      <c r="N641" s="71"/>
      <c r="O641" s="71"/>
      <c r="P641" s="71"/>
      <c r="Q641" s="71"/>
      <c r="R641" s="71"/>
      <c r="S641" s="71"/>
      <c r="T641" s="71"/>
      <c r="U641" s="71"/>
      <c r="V641" s="71"/>
      <c r="W641" s="71"/>
    </row>
    <row r="642" spans="1:23">
      <c r="A642" s="70"/>
      <c r="B642" s="71"/>
      <c r="C642" s="72"/>
      <c r="D642" s="71"/>
      <c r="E642" s="71"/>
      <c r="F642" s="71"/>
      <c r="G642" s="71"/>
      <c r="H642" s="71"/>
      <c r="I642" s="71"/>
      <c r="J642" s="71"/>
      <c r="K642" s="71"/>
      <c r="L642" s="71"/>
      <c r="M642" s="72"/>
      <c r="N642" s="71"/>
      <c r="O642" s="71"/>
      <c r="P642" s="71"/>
      <c r="Q642" s="71"/>
      <c r="R642" s="71"/>
      <c r="S642" s="71"/>
      <c r="T642" s="71"/>
      <c r="U642" s="71"/>
      <c r="V642" s="71"/>
      <c r="W642" s="71"/>
    </row>
    <row r="643" spans="1:23">
      <c r="A643" s="70"/>
      <c r="B643" s="71"/>
      <c r="C643" s="72"/>
      <c r="D643" s="71"/>
      <c r="E643" s="71"/>
      <c r="F643" s="71"/>
      <c r="G643" s="71"/>
      <c r="H643" s="71"/>
      <c r="I643" s="71"/>
      <c r="J643" s="71"/>
      <c r="K643" s="71"/>
      <c r="L643" s="71"/>
      <c r="M643" s="72"/>
      <c r="N643" s="71"/>
      <c r="O643" s="71"/>
      <c r="P643" s="71"/>
      <c r="Q643" s="71"/>
      <c r="R643" s="71"/>
      <c r="S643" s="71"/>
      <c r="T643" s="71"/>
      <c r="U643" s="71"/>
      <c r="V643" s="71"/>
      <c r="W643" s="71"/>
    </row>
    <row r="644" spans="1:23">
      <c r="A644" s="70"/>
      <c r="B644" s="71"/>
      <c r="C644" s="72"/>
      <c r="D644" s="71"/>
      <c r="E644" s="71"/>
      <c r="F644" s="71"/>
      <c r="G644" s="71"/>
      <c r="H644" s="71"/>
      <c r="I644" s="71"/>
      <c r="J644" s="71"/>
      <c r="K644" s="71"/>
      <c r="L644" s="71"/>
      <c r="M644" s="72"/>
      <c r="N644" s="71"/>
      <c r="O644" s="71"/>
      <c r="P644" s="71"/>
      <c r="Q644" s="71"/>
      <c r="R644" s="71"/>
      <c r="S644" s="71"/>
      <c r="T644" s="71"/>
      <c r="U644" s="71"/>
      <c r="V644" s="71"/>
      <c r="W644" s="71"/>
    </row>
    <row r="645" spans="1:23">
      <c r="A645" s="70"/>
      <c r="B645" s="71"/>
      <c r="C645" s="72"/>
      <c r="D645" s="71"/>
      <c r="E645" s="71"/>
      <c r="F645" s="71"/>
      <c r="G645" s="71"/>
      <c r="H645" s="71"/>
      <c r="I645" s="71"/>
      <c r="J645" s="71"/>
      <c r="K645" s="71"/>
      <c r="L645" s="71"/>
      <c r="M645" s="72"/>
      <c r="N645" s="71"/>
      <c r="O645" s="71"/>
      <c r="P645" s="71"/>
      <c r="Q645" s="71"/>
      <c r="R645" s="71"/>
      <c r="S645" s="71"/>
      <c r="T645" s="71"/>
      <c r="U645" s="71"/>
      <c r="V645" s="71"/>
      <c r="W645" s="71"/>
    </row>
    <row r="646" spans="1:23">
      <c r="A646" s="70"/>
      <c r="B646" s="71"/>
      <c r="C646" s="72"/>
      <c r="D646" s="71"/>
      <c r="E646" s="71"/>
      <c r="F646" s="71"/>
      <c r="G646" s="71"/>
      <c r="H646" s="71"/>
      <c r="I646" s="71"/>
      <c r="J646" s="71"/>
      <c r="K646" s="71"/>
      <c r="L646" s="71"/>
      <c r="M646" s="72"/>
      <c r="N646" s="71"/>
      <c r="O646" s="71"/>
      <c r="P646" s="71"/>
      <c r="Q646" s="71"/>
      <c r="R646" s="71"/>
      <c r="S646" s="71"/>
      <c r="T646" s="71"/>
      <c r="U646" s="71"/>
      <c r="V646" s="71"/>
      <c r="W646" s="71"/>
    </row>
    <row r="647" spans="1:23">
      <c r="A647" s="70"/>
      <c r="B647" s="71"/>
      <c r="C647" s="72"/>
      <c r="D647" s="71"/>
      <c r="E647" s="71"/>
      <c r="F647" s="71"/>
      <c r="G647" s="71"/>
      <c r="H647" s="71"/>
      <c r="I647" s="71"/>
      <c r="J647" s="71"/>
      <c r="K647" s="71"/>
      <c r="L647" s="71"/>
      <c r="M647" s="72"/>
      <c r="N647" s="71"/>
      <c r="O647" s="71"/>
      <c r="P647" s="71"/>
      <c r="Q647" s="71"/>
      <c r="R647" s="71"/>
      <c r="S647" s="71"/>
      <c r="T647" s="71"/>
      <c r="U647" s="71"/>
      <c r="V647" s="71"/>
      <c r="W647" s="71"/>
    </row>
    <row r="648" spans="1:23">
      <c r="A648" s="70"/>
      <c r="B648" s="71"/>
      <c r="C648" s="72"/>
      <c r="D648" s="71"/>
      <c r="E648" s="71"/>
      <c r="F648" s="71"/>
      <c r="G648" s="71"/>
      <c r="H648" s="71"/>
      <c r="I648" s="71"/>
      <c r="J648" s="71"/>
      <c r="K648" s="71"/>
      <c r="L648" s="71"/>
      <c r="M648" s="72"/>
      <c r="N648" s="71"/>
      <c r="O648" s="71"/>
      <c r="P648" s="71"/>
      <c r="Q648" s="71"/>
      <c r="R648" s="71"/>
      <c r="S648" s="71"/>
      <c r="T648" s="71"/>
      <c r="U648" s="71"/>
      <c r="V648" s="71"/>
      <c r="W648" s="71"/>
    </row>
    <row r="649" spans="1:23">
      <c r="A649" s="70"/>
      <c r="B649" s="71"/>
      <c r="C649" s="72"/>
      <c r="D649" s="71"/>
      <c r="E649" s="71"/>
      <c r="F649" s="71"/>
      <c r="G649" s="71"/>
      <c r="H649" s="71"/>
      <c r="I649" s="71"/>
      <c r="J649" s="71"/>
      <c r="K649" s="71"/>
      <c r="L649" s="71"/>
      <c r="M649" s="72"/>
      <c r="N649" s="71"/>
      <c r="O649" s="71"/>
      <c r="P649" s="71"/>
      <c r="Q649" s="71"/>
      <c r="R649" s="71"/>
      <c r="S649" s="71"/>
      <c r="T649" s="71"/>
      <c r="U649" s="71"/>
      <c r="V649" s="71"/>
      <c r="W649" s="71"/>
    </row>
    <row r="650" spans="1:23">
      <c r="A650" s="70"/>
      <c r="B650" s="71"/>
      <c r="C650" s="72"/>
      <c r="D650" s="71"/>
      <c r="E650" s="71"/>
      <c r="F650" s="71"/>
      <c r="G650" s="71"/>
      <c r="H650" s="71"/>
      <c r="I650" s="71"/>
      <c r="J650" s="71"/>
      <c r="K650" s="71"/>
      <c r="L650" s="71"/>
      <c r="M650" s="72"/>
      <c r="N650" s="71"/>
      <c r="O650" s="71"/>
      <c r="P650" s="71"/>
      <c r="Q650" s="71"/>
      <c r="R650" s="71"/>
      <c r="S650" s="71"/>
      <c r="T650" s="71"/>
      <c r="U650" s="71"/>
      <c r="V650" s="71"/>
      <c r="W650" s="71"/>
    </row>
    <row r="651" spans="1:23">
      <c r="A651" s="70"/>
      <c r="B651" s="71"/>
      <c r="C651" s="72"/>
      <c r="D651" s="71"/>
      <c r="E651" s="71"/>
      <c r="F651" s="71"/>
      <c r="G651" s="71"/>
      <c r="H651" s="71"/>
      <c r="I651" s="71"/>
      <c r="J651" s="71"/>
      <c r="K651" s="71"/>
      <c r="L651" s="71"/>
      <c r="M651" s="72"/>
      <c r="N651" s="71"/>
      <c r="O651" s="71"/>
      <c r="P651" s="71"/>
      <c r="Q651" s="71"/>
      <c r="R651" s="71"/>
      <c r="S651" s="71"/>
      <c r="T651" s="71"/>
      <c r="U651" s="71"/>
      <c r="V651" s="71"/>
      <c r="W651" s="71"/>
    </row>
    <row r="652" spans="1:23">
      <c r="A652" s="70"/>
      <c r="B652" s="71"/>
      <c r="C652" s="72"/>
      <c r="D652" s="71"/>
      <c r="E652" s="71"/>
      <c r="F652" s="71"/>
      <c r="G652" s="71"/>
      <c r="H652" s="71"/>
      <c r="I652" s="71"/>
      <c r="J652" s="71"/>
      <c r="K652" s="71"/>
      <c r="L652" s="71"/>
      <c r="M652" s="72"/>
      <c r="N652" s="71"/>
      <c r="O652" s="71"/>
      <c r="P652" s="71"/>
      <c r="Q652" s="71"/>
      <c r="R652" s="71"/>
      <c r="S652" s="71"/>
      <c r="T652" s="71"/>
      <c r="U652" s="71"/>
      <c r="V652" s="71"/>
      <c r="W652" s="71"/>
    </row>
    <row r="653" spans="1:23">
      <c r="A653" s="70"/>
      <c r="B653" s="71"/>
      <c r="C653" s="72"/>
      <c r="D653" s="71"/>
      <c r="E653" s="71"/>
      <c r="F653" s="71"/>
      <c r="G653" s="71"/>
      <c r="H653" s="71"/>
      <c r="I653" s="71"/>
      <c r="J653" s="71"/>
      <c r="K653" s="71"/>
      <c r="L653" s="71"/>
      <c r="M653" s="72"/>
      <c r="N653" s="71"/>
      <c r="O653" s="71"/>
      <c r="P653" s="71"/>
      <c r="Q653" s="71"/>
      <c r="R653" s="71"/>
      <c r="S653" s="71"/>
      <c r="T653" s="71"/>
      <c r="U653" s="71"/>
      <c r="V653" s="71"/>
      <c r="W653" s="71"/>
    </row>
    <row r="654" spans="1:23">
      <c r="A654" s="70"/>
      <c r="B654" s="71"/>
      <c r="C654" s="72"/>
      <c r="D654" s="71"/>
      <c r="E654" s="71"/>
      <c r="F654" s="71"/>
      <c r="G654" s="71"/>
      <c r="H654" s="71"/>
      <c r="I654" s="71"/>
      <c r="J654" s="71"/>
      <c r="K654" s="71"/>
      <c r="L654" s="71"/>
      <c r="M654" s="72"/>
      <c r="N654" s="71"/>
      <c r="O654" s="71"/>
      <c r="P654" s="71"/>
      <c r="Q654" s="71"/>
      <c r="R654" s="71"/>
      <c r="S654" s="71"/>
      <c r="T654" s="71"/>
      <c r="U654" s="71"/>
      <c r="V654" s="71"/>
      <c r="W654" s="71"/>
    </row>
    <row r="655" spans="1:23">
      <c r="A655" s="70"/>
      <c r="B655" s="71"/>
      <c r="C655" s="72"/>
      <c r="D655" s="71"/>
      <c r="E655" s="71"/>
      <c r="F655" s="71"/>
      <c r="G655" s="71"/>
      <c r="H655" s="71"/>
      <c r="I655" s="71"/>
      <c r="J655" s="71"/>
      <c r="K655" s="71"/>
      <c r="L655" s="71"/>
      <c r="M655" s="72"/>
      <c r="N655" s="71"/>
      <c r="O655" s="71"/>
      <c r="P655" s="71"/>
      <c r="Q655" s="71"/>
      <c r="R655" s="71"/>
      <c r="S655" s="71"/>
      <c r="T655" s="71"/>
      <c r="U655" s="71"/>
      <c r="V655" s="71"/>
      <c r="W655" s="71"/>
    </row>
    <row r="656" spans="1:23">
      <c r="A656" s="70"/>
      <c r="B656" s="71"/>
      <c r="C656" s="72"/>
      <c r="D656" s="71"/>
      <c r="E656" s="71"/>
      <c r="F656" s="71"/>
      <c r="G656" s="71"/>
      <c r="H656" s="71"/>
      <c r="I656" s="71"/>
      <c r="J656" s="71"/>
      <c r="K656" s="71"/>
      <c r="L656" s="71"/>
      <c r="M656" s="72"/>
      <c r="N656" s="71"/>
      <c r="O656" s="71"/>
      <c r="P656" s="71"/>
      <c r="Q656" s="71"/>
      <c r="R656" s="71"/>
      <c r="S656" s="71"/>
      <c r="T656" s="71"/>
      <c r="U656" s="71"/>
      <c r="V656" s="71"/>
      <c r="W656" s="71"/>
    </row>
    <row r="657" spans="1:23">
      <c r="A657" s="70"/>
      <c r="B657" s="71"/>
      <c r="C657" s="72"/>
      <c r="D657" s="71"/>
      <c r="E657" s="71"/>
      <c r="F657" s="71"/>
      <c r="G657" s="71"/>
      <c r="H657" s="71"/>
      <c r="I657" s="71"/>
      <c r="J657" s="71"/>
      <c r="K657" s="71"/>
      <c r="L657" s="71"/>
      <c r="M657" s="72"/>
      <c r="N657" s="71"/>
      <c r="O657" s="71"/>
      <c r="P657" s="71"/>
      <c r="Q657" s="71"/>
      <c r="R657" s="71"/>
      <c r="S657" s="71"/>
      <c r="T657" s="71"/>
      <c r="U657" s="71"/>
      <c r="V657" s="71"/>
      <c r="W657" s="71"/>
    </row>
    <row r="658" spans="1:23">
      <c r="A658" s="70"/>
      <c r="B658" s="71"/>
      <c r="C658" s="72"/>
      <c r="D658" s="71"/>
      <c r="E658" s="71"/>
      <c r="F658" s="71"/>
      <c r="G658" s="71"/>
      <c r="H658" s="71"/>
      <c r="I658" s="71"/>
      <c r="J658" s="71"/>
      <c r="K658" s="71"/>
      <c r="L658" s="71"/>
      <c r="M658" s="72"/>
      <c r="N658" s="71"/>
      <c r="O658" s="71"/>
      <c r="P658" s="71"/>
      <c r="Q658" s="71"/>
      <c r="R658" s="71"/>
      <c r="S658" s="71"/>
      <c r="T658" s="71"/>
      <c r="U658" s="71"/>
      <c r="V658" s="71"/>
      <c r="W658" s="71"/>
    </row>
    <row r="659" spans="1:23">
      <c r="A659" s="70"/>
      <c r="B659" s="71"/>
      <c r="C659" s="72"/>
      <c r="D659" s="71"/>
      <c r="E659" s="71"/>
      <c r="F659" s="71"/>
      <c r="G659" s="71"/>
      <c r="H659" s="71"/>
      <c r="I659" s="71"/>
      <c r="J659" s="71"/>
      <c r="K659" s="71"/>
      <c r="L659" s="71"/>
      <c r="M659" s="72"/>
      <c r="N659" s="71"/>
      <c r="O659" s="71"/>
      <c r="P659" s="71"/>
      <c r="Q659" s="71"/>
      <c r="R659" s="71"/>
      <c r="S659" s="71"/>
      <c r="T659" s="71"/>
      <c r="U659" s="71"/>
      <c r="V659" s="71"/>
      <c r="W659" s="71"/>
    </row>
    <row r="660" spans="1:23">
      <c r="A660" s="70"/>
      <c r="B660" s="71"/>
      <c r="C660" s="72"/>
      <c r="D660" s="71"/>
      <c r="E660" s="71"/>
      <c r="F660" s="71"/>
      <c r="G660" s="71"/>
      <c r="H660" s="71"/>
      <c r="I660" s="71"/>
      <c r="J660" s="71"/>
      <c r="K660" s="71"/>
      <c r="L660" s="71"/>
      <c r="M660" s="72"/>
      <c r="N660" s="71"/>
      <c r="O660" s="71"/>
      <c r="P660" s="71"/>
      <c r="Q660" s="71"/>
      <c r="R660" s="71"/>
      <c r="S660" s="71"/>
      <c r="T660" s="71"/>
      <c r="U660" s="71"/>
      <c r="V660" s="71"/>
      <c r="W660" s="71"/>
    </row>
    <row r="661" spans="1:23">
      <c r="A661" s="70"/>
      <c r="B661" s="71"/>
      <c r="C661" s="72"/>
      <c r="D661" s="71"/>
      <c r="E661" s="71"/>
      <c r="F661" s="71"/>
      <c r="G661" s="71"/>
      <c r="H661" s="71"/>
      <c r="I661" s="71"/>
      <c r="J661" s="71"/>
      <c r="K661" s="71"/>
      <c r="L661" s="71"/>
      <c r="M661" s="72"/>
      <c r="N661" s="71"/>
      <c r="O661" s="71"/>
      <c r="P661" s="71"/>
      <c r="Q661" s="71"/>
      <c r="R661" s="71"/>
      <c r="S661" s="71"/>
      <c r="T661" s="71"/>
      <c r="U661" s="71"/>
      <c r="V661" s="71"/>
      <c r="W661" s="71"/>
    </row>
    <row r="662" spans="1:23">
      <c r="A662" s="70"/>
      <c r="B662" s="71"/>
      <c r="C662" s="72"/>
      <c r="D662" s="71"/>
      <c r="E662" s="71"/>
      <c r="F662" s="71"/>
      <c r="G662" s="71"/>
      <c r="H662" s="71"/>
      <c r="I662" s="71"/>
      <c r="J662" s="71"/>
      <c r="K662" s="71"/>
      <c r="L662" s="71"/>
      <c r="M662" s="72"/>
      <c r="N662" s="71"/>
      <c r="O662" s="71"/>
      <c r="P662" s="71"/>
      <c r="Q662" s="71"/>
      <c r="R662" s="71"/>
      <c r="S662" s="71"/>
      <c r="T662" s="71"/>
      <c r="U662" s="71"/>
      <c r="V662" s="71"/>
      <c r="W662" s="71"/>
    </row>
    <row r="663" spans="1:23">
      <c r="A663" s="70"/>
      <c r="B663" s="71"/>
      <c r="C663" s="72"/>
      <c r="D663" s="71"/>
      <c r="E663" s="71"/>
      <c r="F663" s="71"/>
      <c r="G663" s="71"/>
      <c r="H663" s="71"/>
      <c r="I663" s="71"/>
      <c r="J663" s="71"/>
      <c r="K663" s="71"/>
      <c r="L663" s="71"/>
      <c r="M663" s="72"/>
      <c r="N663" s="71"/>
      <c r="O663" s="71"/>
      <c r="P663" s="71"/>
      <c r="Q663" s="71"/>
      <c r="R663" s="71"/>
      <c r="S663" s="71"/>
      <c r="T663" s="71"/>
      <c r="U663" s="71"/>
      <c r="V663" s="71"/>
      <c r="W663" s="71"/>
    </row>
    <row r="664" spans="1:23">
      <c r="A664" s="70"/>
      <c r="B664" s="71"/>
      <c r="C664" s="72"/>
      <c r="D664" s="71"/>
      <c r="E664" s="71"/>
      <c r="F664" s="71"/>
      <c r="G664" s="71"/>
      <c r="H664" s="71"/>
      <c r="I664" s="71"/>
      <c r="J664" s="71"/>
      <c r="K664" s="71"/>
      <c r="L664" s="71"/>
      <c r="M664" s="72"/>
      <c r="N664" s="71"/>
      <c r="O664" s="71"/>
      <c r="P664" s="71"/>
      <c r="Q664" s="71"/>
      <c r="R664" s="71"/>
      <c r="S664" s="71"/>
      <c r="T664" s="71"/>
      <c r="U664" s="71"/>
      <c r="V664" s="71"/>
      <c r="W664" s="71"/>
    </row>
    <row r="665" spans="1:23">
      <c r="A665" s="70"/>
      <c r="B665" s="71"/>
      <c r="C665" s="72"/>
      <c r="D665" s="71"/>
      <c r="E665" s="71"/>
      <c r="F665" s="71"/>
      <c r="G665" s="71"/>
      <c r="H665" s="71"/>
      <c r="I665" s="71"/>
      <c r="J665" s="71"/>
      <c r="K665" s="71"/>
      <c r="L665" s="71"/>
      <c r="M665" s="72"/>
      <c r="N665" s="71"/>
      <c r="O665" s="71"/>
      <c r="P665" s="71"/>
      <c r="Q665" s="71"/>
      <c r="R665" s="71"/>
      <c r="S665" s="71"/>
      <c r="T665" s="71"/>
      <c r="U665" s="71"/>
      <c r="V665" s="71"/>
      <c r="W665" s="71"/>
    </row>
    <row r="666" spans="1:23">
      <c r="A666" s="70"/>
      <c r="B666" s="71"/>
      <c r="C666" s="72"/>
      <c r="D666" s="71"/>
      <c r="E666" s="71"/>
      <c r="F666" s="71"/>
      <c r="G666" s="71"/>
      <c r="H666" s="71"/>
      <c r="I666" s="71"/>
      <c r="J666" s="71"/>
      <c r="K666" s="71"/>
      <c r="L666" s="71"/>
      <c r="M666" s="72"/>
      <c r="N666" s="71"/>
      <c r="O666" s="71"/>
      <c r="P666" s="71"/>
      <c r="Q666" s="71"/>
      <c r="R666" s="71"/>
      <c r="S666" s="71"/>
      <c r="T666" s="71"/>
      <c r="U666" s="71"/>
      <c r="V666" s="71"/>
      <c r="W666" s="71"/>
    </row>
    <row r="667" spans="1:23">
      <c r="A667" s="70"/>
      <c r="B667" s="71"/>
      <c r="C667" s="72"/>
      <c r="D667" s="71"/>
      <c r="E667" s="71"/>
      <c r="F667" s="71"/>
      <c r="G667" s="71"/>
      <c r="H667" s="71"/>
      <c r="I667" s="71"/>
      <c r="J667" s="71"/>
      <c r="K667" s="71"/>
      <c r="L667" s="71"/>
      <c r="M667" s="72"/>
      <c r="N667" s="71"/>
      <c r="O667" s="71"/>
      <c r="P667" s="71"/>
      <c r="Q667" s="71"/>
      <c r="R667" s="71"/>
      <c r="S667" s="71"/>
      <c r="T667" s="71"/>
      <c r="U667" s="71"/>
      <c r="V667" s="71"/>
      <c r="W667" s="71"/>
    </row>
    <row r="668" spans="1:23">
      <c r="A668" s="70"/>
      <c r="B668" s="71"/>
      <c r="C668" s="72"/>
      <c r="D668" s="71"/>
      <c r="E668" s="71"/>
      <c r="F668" s="71"/>
      <c r="G668" s="71"/>
      <c r="H668" s="71"/>
      <c r="I668" s="71"/>
      <c r="J668" s="71"/>
      <c r="K668" s="71"/>
      <c r="L668" s="71"/>
      <c r="M668" s="72"/>
      <c r="N668" s="71"/>
      <c r="O668" s="71"/>
      <c r="P668" s="71"/>
      <c r="Q668" s="71"/>
      <c r="R668" s="71"/>
      <c r="S668" s="71"/>
      <c r="T668" s="71"/>
      <c r="U668" s="71"/>
      <c r="V668" s="71"/>
      <c r="W668" s="71"/>
    </row>
    <row r="669" spans="1:23">
      <c r="A669" s="70"/>
      <c r="B669" s="71"/>
      <c r="C669" s="72"/>
      <c r="D669" s="71"/>
      <c r="E669" s="71"/>
      <c r="F669" s="71"/>
      <c r="G669" s="71"/>
      <c r="H669" s="71"/>
      <c r="I669" s="71"/>
      <c r="J669" s="71"/>
      <c r="K669" s="71"/>
      <c r="L669" s="71"/>
      <c r="M669" s="72"/>
      <c r="N669" s="71"/>
      <c r="O669" s="71"/>
      <c r="P669" s="71"/>
      <c r="Q669" s="71"/>
      <c r="R669" s="71"/>
      <c r="S669" s="71"/>
      <c r="T669" s="71"/>
      <c r="U669" s="71"/>
      <c r="V669" s="71"/>
      <c r="W669" s="71"/>
    </row>
    <row r="670" spans="1:23">
      <c r="A670" s="70"/>
      <c r="B670" s="71"/>
      <c r="C670" s="72"/>
      <c r="D670" s="71"/>
      <c r="E670" s="71"/>
      <c r="F670" s="71"/>
      <c r="G670" s="71"/>
      <c r="H670" s="71"/>
      <c r="I670" s="71"/>
      <c r="J670" s="71"/>
      <c r="K670" s="71"/>
      <c r="L670" s="71"/>
      <c r="M670" s="72"/>
      <c r="N670" s="71"/>
      <c r="O670" s="71"/>
      <c r="P670" s="71"/>
      <c r="Q670" s="71"/>
      <c r="R670" s="71"/>
      <c r="S670" s="71"/>
      <c r="T670" s="71"/>
      <c r="U670" s="71"/>
      <c r="V670" s="71"/>
      <c r="W670" s="71"/>
    </row>
    <row r="671" spans="1:23">
      <c r="A671" s="70"/>
      <c r="B671" s="71"/>
      <c r="C671" s="72"/>
      <c r="D671" s="71"/>
      <c r="E671" s="71"/>
      <c r="F671" s="71"/>
      <c r="G671" s="71"/>
      <c r="H671" s="71"/>
      <c r="I671" s="71"/>
      <c r="J671" s="71"/>
      <c r="K671" s="71"/>
      <c r="L671" s="71"/>
      <c r="M671" s="72"/>
      <c r="N671" s="71"/>
      <c r="O671" s="71"/>
      <c r="P671" s="71"/>
      <c r="Q671" s="71"/>
      <c r="R671" s="71"/>
      <c r="S671" s="71"/>
      <c r="T671" s="71"/>
      <c r="U671" s="71"/>
      <c r="V671" s="71"/>
      <c r="W671" s="71"/>
    </row>
    <row r="672" spans="1:23">
      <c r="A672" s="70"/>
      <c r="B672" s="71"/>
      <c r="C672" s="72"/>
      <c r="D672" s="71"/>
      <c r="E672" s="71"/>
      <c r="F672" s="71"/>
      <c r="G672" s="71"/>
      <c r="H672" s="71"/>
      <c r="I672" s="71"/>
      <c r="J672" s="71"/>
      <c r="K672" s="71"/>
      <c r="L672" s="71"/>
      <c r="M672" s="72"/>
      <c r="N672" s="71"/>
      <c r="O672" s="71"/>
      <c r="P672" s="71"/>
      <c r="Q672" s="71"/>
      <c r="R672" s="71"/>
      <c r="S672" s="71"/>
      <c r="T672" s="71"/>
      <c r="U672" s="71"/>
      <c r="V672" s="71"/>
      <c r="W672" s="71"/>
    </row>
    <row r="673" spans="1:23">
      <c r="A673" s="70"/>
      <c r="B673" s="71"/>
      <c r="C673" s="72"/>
      <c r="D673" s="71"/>
      <c r="E673" s="71"/>
      <c r="F673" s="71"/>
      <c r="G673" s="71"/>
      <c r="H673" s="71"/>
      <c r="I673" s="71"/>
      <c r="J673" s="71"/>
      <c r="K673" s="71"/>
      <c r="L673" s="71"/>
      <c r="M673" s="72"/>
      <c r="N673" s="71"/>
      <c r="O673" s="71"/>
      <c r="P673" s="71"/>
      <c r="Q673" s="71"/>
      <c r="R673" s="71"/>
      <c r="S673" s="71"/>
      <c r="T673" s="71"/>
      <c r="U673" s="71"/>
      <c r="V673" s="71"/>
      <c r="W673" s="71"/>
    </row>
    <row r="674" spans="1:23">
      <c r="A674" s="70"/>
      <c r="B674" s="71"/>
      <c r="C674" s="72"/>
      <c r="D674" s="71"/>
      <c r="E674" s="71"/>
      <c r="F674" s="71"/>
      <c r="G674" s="71"/>
      <c r="H674" s="71"/>
      <c r="I674" s="71"/>
      <c r="J674" s="71"/>
      <c r="K674" s="71"/>
      <c r="L674" s="71"/>
      <c r="M674" s="72"/>
      <c r="N674" s="71"/>
      <c r="O674" s="71"/>
      <c r="P674" s="71"/>
      <c r="Q674" s="71"/>
      <c r="R674" s="71"/>
      <c r="S674" s="71"/>
      <c r="T674" s="71"/>
      <c r="U674" s="71"/>
      <c r="V674" s="71"/>
      <c r="W674" s="71"/>
    </row>
    <row r="675" spans="1:23">
      <c r="A675" s="70"/>
      <c r="B675" s="71"/>
      <c r="C675" s="72"/>
      <c r="D675" s="71"/>
      <c r="E675" s="71"/>
      <c r="F675" s="71"/>
      <c r="G675" s="71"/>
      <c r="H675" s="71"/>
      <c r="I675" s="71"/>
      <c r="J675" s="71"/>
      <c r="K675" s="71"/>
      <c r="L675" s="71"/>
      <c r="M675" s="72"/>
      <c r="N675" s="71"/>
      <c r="O675" s="71"/>
      <c r="P675" s="71"/>
      <c r="Q675" s="71"/>
      <c r="R675" s="71"/>
      <c r="S675" s="71"/>
      <c r="T675" s="71"/>
      <c r="U675" s="71"/>
      <c r="V675" s="71"/>
      <c r="W675" s="71"/>
    </row>
    <row r="676" spans="1:23">
      <c r="A676" s="70"/>
      <c r="B676" s="71"/>
      <c r="C676" s="72"/>
      <c r="D676" s="71"/>
      <c r="E676" s="71"/>
      <c r="F676" s="71"/>
      <c r="G676" s="71"/>
      <c r="H676" s="71"/>
      <c r="I676" s="71"/>
      <c r="J676" s="71"/>
      <c r="K676" s="71"/>
      <c r="L676" s="71"/>
      <c r="M676" s="72"/>
      <c r="N676" s="71"/>
      <c r="O676" s="71"/>
      <c r="P676" s="71"/>
      <c r="Q676" s="71"/>
      <c r="R676" s="71"/>
      <c r="S676" s="71"/>
      <c r="T676" s="71"/>
      <c r="U676" s="71"/>
      <c r="V676" s="71"/>
      <c r="W676" s="71"/>
    </row>
    <row r="677" spans="1:23">
      <c r="A677" s="70"/>
      <c r="B677" s="71"/>
      <c r="C677" s="72"/>
      <c r="D677" s="71"/>
      <c r="E677" s="71"/>
      <c r="F677" s="71"/>
      <c r="G677" s="71"/>
      <c r="H677" s="71"/>
      <c r="I677" s="71"/>
      <c r="J677" s="71"/>
      <c r="K677" s="71"/>
      <c r="L677" s="71"/>
      <c r="M677" s="72"/>
      <c r="N677" s="71"/>
      <c r="O677" s="71"/>
      <c r="P677" s="71"/>
      <c r="Q677" s="71"/>
      <c r="R677" s="71"/>
      <c r="S677" s="71"/>
      <c r="T677" s="71"/>
      <c r="U677" s="71"/>
      <c r="V677" s="71"/>
      <c r="W677" s="71"/>
    </row>
    <row r="678" spans="1:23">
      <c r="A678" s="70"/>
      <c r="B678" s="71"/>
      <c r="C678" s="72"/>
      <c r="D678" s="71"/>
      <c r="E678" s="71"/>
      <c r="F678" s="71"/>
      <c r="G678" s="71"/>
      <c r="H678" s="71"/>
      <c r="I678" s="71"/>
      <c r="J678" s="71"/>
      <c r="K678" s="71"/>
      <c r="L678" s="71"/>
      <c r="M678" s="72"/>
      <c r="N678" s="71"/>
      <c r="O678" s="71"/>
      <c r="P678" s="71"/>
      <c r="Q678" s="71"/>
      <c r="R678" s="71"/>
      <c r="S678" s="71"/>
      <c r="T678" s="71"/>
      <c r="U678" s="71"/>
      <c r="V678" s="71"/>
      <c r="W678" s="71"/>
    </row>
    <row r="679" spans="1:23">
      <c r="A679" s="70"/>
      <c r="B679" s="71"/>
      <c r="C679" s="72"/>
      <c r="D679" s="71"/>
      <c r="E679" s="71"/>
      <c r="F679" s="71"/>
      <c r="G679" s="71"/>
      <c r="H679" s="71"/>
      <c r="I679" s="71"/>
      <c r="J679" s="71"/>
      <c r="K679" s="71"/>
      <c r="L679" s="71"/>
      <c r="M679" s="72"/>
      <c r="N679" s="71"/>
      <c r="O679" s="71"/>
      <c r="P679" s="71"/>
      <c r="Q679" s="71"/>
      <c r="R679" s="71"/>
      <c r="S679" s="71"/>
      <c r="T679" s="71"/>
      <c r="U679" s="71"/>
      <c r="V679" s="71"/>
      <c r="W679" s="71"/>
    </row>
    <row r="680" spans="1:23">
      <c r="A680" s="70"/>
      <c r="B680" s="71"/>
      <c r="C680" s="72"/>
      <c r="D680" s="71"/>
      <c r="E680" s="71"/>
      <c r="F680" s="71"/>
      <c r="G680" s="71"/>
      <c r="H680" s="71"/>
      <c r="I680" s="71"/>
      <c r="J680" s="71"/>
      <c r="K680" s="71"/>
      <c r="L680" s="71"/>
      <c r="M680" s="72"/>
      <c r="N680" s="71"/>
      <c r="O680" s="71"/>
      <c r="P680" s="71"/>
      <c r="Q680" s="71"/>
      <c r="R680" s="71"/>
      <c r="S680" s="71"/>
      <c r="T680" s="71"/>
      <c r="U680" s="71"/>
      <c r="V680" s="71"/>
      <c r="W680" s="71"/>
    </row>
    <row r="681" spans="1:23">
      <c r="A681" s="70"/>
      <c r="B681" s="71"/>
      <c r="C681" s="72"/>
      <c r="D681" s="71"/>
      <c r="E681" s="71"/>
      <c r="F681" s="71"/>
      <c r="G681" s="71"/>
      <c r="H681" s="71"/>
      <c r="I681" s="71"/>
      <c r="J681" s="71"/>
      <c r="K681" s="71"/>
      <c r="L681" s="71"/>
      <c r="M681" s="72"/>
      <c r="N681" s="71"/>
      <c r="O681" s="71"/>
      <c r="P681" s="71"/>
      <c r="Q681" s="71"/>
      <c r="R681" s="71"/>
      <c r="S681" s="71"/>
      <c r="T681" s="71"/>
      <c r="U681" s="71"/>
      <c r="V681" s="71"/>
      <c r="W681" s="71"/>
    </row>
    <row r="682" spans="1:23">
      <c r="A682" s="70"/>
      <c r="B682" s="71"/>
      <c r="C682" s="72"/>
      <c r="D682" s="71"/>
      <c r="E682" s="71"/>
      <c r="F682" s="71"/>
      <c r="G682" s="71"/>
      <c r="H682" s="71"/>
      <c r="I682" s="71"/>
      <c r="J682" s="71"/>
      <c r="K682" s="71"/>
      <c r="L682" s="71"/>
      <c r="M682" s="72"/>
      <c r="N682" s="71"/>
      <c r="O682" s="71"/>
      <c r="P682" s="71"/>
      <c r="Q682" s="71"/>
      <c r="R682" s="71"/>
      <c r="S682" s="71"/>
      <c r="T682" s="71"/>
      <c r="U682" s="71"/>
      <c r="V682" s="71"/>
      <c r="W682" s="71"/>
    </row>
    <row r="683" spans="1:23">
      <c r="A683" s="70"/>
      <c r="B683" s="71"/>
      <c r="C683" s="72"/>
      <c r="D683" s="71"/>
      <c r="E683" s="71"/>
      <c r="F683" s="71"/>
      <c r="G683" s="71"/>
      <c r="H683" s="71"/>
      <c r="I683" s="71"/>
      <c r="J683" s="71"/>
      <c r="K683" s="71"/>
      <c r="L683" s="71"/>
      <c r="M683" s="72"/>
      <c r="N683" s="71"/>
      <c r="O683" s="71"/>
      <c r="P683" s="71"/>
      <c r="Q683" s="71"/>
      <c r="R683" s="71"/>
      <c r="S683" s="71"/>
      <c r="T683" s="71"/>
      <c r="U683" s="71"/>
      <c r="V683" s="71"/>
      <c r="W683" s="71"/>
    </row>
    <row r="684" spans="1:23">
      <c r="A684" s="70"/>
      <c r="B684" s="71"/>
      <c r="C684" s="72"/>
      <c r="D684" s="71"/>
      <c r="E684" s="71"/>
      <c r="F684" s="71"/>
      <c r="G684" s="71"/>
      <c r="H684" s="71"/>
      <c r="I684" s="71"/>
      <c r="J684" s="71"/>
      <c r="K684" s="71"/>
      <c r="L684" s="71"/>
      <c r="M684" s="72"/>
      <c r="N684" s="71"/>
      <c r="O684" s="71"/>
      <c r="P684" s="71"/>
      <c r="Q684" s="71"/>
      <c r="R684" s="71"/>
      <c r="S684" s="71"/>
      <c r="T684" s="71"/>
      <c r="U684" s="71"/>
      <c r="V684" s="71"/>
      <c r="W684" s="71"/>
    </row>
    <row r="685" spans="1:23">
      <c r="A685" s="70"/>
      <c r="B685" s="71"/>
      <c r="C685" s="72"/>
      <c r="D685" s="71"/>
      <c r="E685" s="71"/>
      <c r="F685" s="71"/>
      <c r="G685" s="71"/>
      <c r="H685" s="71"/>
      <c r="I685" s="71"/>
      <c r="J685" s="71"/>
      <c r="K685" s="71"/>
      <c r="L685" s="71"/>
      <c r="M685" s="72"/>
      <c r="N685" s="71"/>
      <c r="O685" s="71"/>
      <c r="P685" s="71"/>
      <c r="Q685" s="71"/>
      <c r="R685" s="71"/>
      <c r="S685" s="71"/>
      <c r="T685" s="71"/>
      <c r="U685" s="71"/>
      <c r="V685" s="71"/>
      <c r="W685" s="71"/>
    </row>
    <row r="686" spans="1:23">
      <c r="A686" s="70"/>
      <c r="B686" s="71"/>
      <c r="C686" s="72"/>
      <c r="D686" s="71"/>
      <c r="E686" s="71"/>
      <c r="F686" s="71"/>
      <c r="G686" s="71"/>
      <c r="H686" s="71"/>
      <c r="I686" s="71"/>
      <c r="J686" s="71"/>
      <c r="K686" s="71"/>
      <c r="L686" s="71"/>
      <c r="M686" s="72"/>
      <c r="N686" s="71"/>
      <c r="O686" s="71"/>
      <c r="P686" s="71"/>
      <c r="Q686" s="71"/>
      <c r="R686" s="71"/>
      <c r="S686" s="71"/>
      <c r="T686" s="71"/>
      <c r="U686" s="71"/>
      <c r="V686" s="71"/>
      <c r="W686" s="71"/>
    </row>
    <row r="687" spans="1:23">
      <c r="A687" s="70"/>
      <c r="B687" s="71"/>
      <c r="C687" s="72"/>
      <c r="D687" s="71"/>
      <c r="E687" s="71"/>
      <c r="F687" s="71"/>
      <c r="G687" s="71"/>
      <c r="H687" s="71"/>
      <c r="I687" s="71"/>
      <c r="J687" s="71"/>
      <c r="K687" s="71"/>
      <c r="L687" s="71"/>
      <c r="M687" s="72"/>
      <c r="N687" s="71"/>
      <c r="O687" s="71"/>
      <c r="P687" s="71"/>
      <c r="Q687" s="71"/>
      <c r="R687" s="71"/>
      <c r="S687" s="71"/>
      <c r="T687" s="71"/>
      <c r="U687" s="71"/>
      <c r="V687" s="71"/>
      <c r="W687" s="71"/>
    </row>
    <row r="688" spans="1:23">
      <c r="A688" s="70"/>
      <c r="B688" s="71"/>
      <c r="C688" s="72"/>
      <c r="D688" s="71"/>
      <c r="E688" s="71"/>
      <c r="F688" s="71"/>
      <c r="G688" s="71"/>
      <c r="H688" s="71"/>
      <c r="I688" s="71"/>
      <c r="J688" s="71"/>
      <c r="K688" s="71"/>
      <c r="L688" s="71"/>
      <c r="M688" s="72"/>
      <c r="N688" s="71"/>
      <c r="O688" s="71"/>
      <c r="P688" s="71"/>
      <c r="Q688" s="71"/>
      <c r="R688" s="71"/>
      <c r="S688" s="71"/>
      <c r="T688" s="71"/>
      <c r="U688" s="71"/>
      <c r="V688" s="71"/>
      <c r="W688" s="71"/>
    </row>
    <row r="689" spans="1:23">
      <c r="A689" s="70"/>
      <c r="B689" s="71"/>
      <c r="C689" s="72"/>
      <c r="D689" s="71"/>
      <c r="E689" s="71"/>
      <c r="F689" s="71"/>
      <c r="G689" s="71"/>
      <c r="H689" s="71"/>
      <c r="I689" s="71"/>
      <c r="J689" s="71"/>
      <c r="K689" s="71"/>
      <c r="L689" s="71"/>
      <c r="M689" s="72"/>
      <c r="N689" s="71"/>
      <c r="O689" s="71"/>
      <c r="P689" s="71"/>
      <c r="Q689" s="71"/>
      <c r="R689" s="71"/>
      <c r="S689" s="71"/>
      <c r="T689" s="71"/>
      <c r="U689" s="71"/>
      <c r="V689" s="71"/>
      <c r="W689" s="71"/>
    </row>
    <row r="690" spans="1:23">
      <c r="A690" s="70"/>
      <c r="B690" s="71"/>
      <c r="C690" s="72"/>
      <c r="D690" s="71"/>
      <c r="E690" s="71"/>
      <c r="F690" s="71"/>
      <c r="G690" s="71"/>
      <c r="H690" s="71"/>
      <c r="I690" s="71"/>
      <c r="J690" s="71"/>
      <c r="K690" s="71"/>
      <c r="L690" s="71"/>
      <c r="M690" s="72"/>
      <c r="N690" s="71"/>
      <c r="O690" s="71"/>
      <c r="P690" s="71"/>
      <c r="Q690" s="71"/>
      <c r="R690" s="71"/>
      <c r="S690" s="71"/>
      <c r="T690" s="71"/>
      <c r="U690" s="71"/>
      <c r="V690" s="71"/>
      <c r="W690" s="71"/>
    </row>
    <row r="691" spans="1:23">
      <c r="A691" s="70"/>
      <c r="B691" s="71"/>
      <c r="C691" s="72"/>
      <c r="D691" s="71"/>
      <c r="E691" s="71"/>
      <c r="F691" s="71"/>
      <c r="G691" s="71"/>
      <c r="H691" s="71"/>
      <c r="I691" s="71"/>
      <c r="J691" s="71"/>
      <c r="K691" s="71"/>
      <c r="L691" s="71"/>
      <c r="M691" s="72"/>
      <c r="N691" s="71"/>
      <c r="O691" s="71"/>
      <c r="P691" s="71"/>
      <c r="Q691" s="71"/>
      <c r="R691" s="71"/>
      <c r="S691" s="71"/>
      <c r="T691" s="71"/>
      <c r="U691" s="71"/>
      <c r="V691" s="71"/>
      <c r="W691" s="71"/>
    </row>
    <row r="692" spans="1:23">
      <c r="A692" s="70"/>
      <c r="B692" s="71"/>
      <c r="C692" s="72"/>
      <c r="D692" s="71"/>
      <c r="E692" s="71"/>
      <c r="F692" s="71"/>
      <c r="G692" s="71"/>
      <c r="H692" s="71"/>
      <c r="I692" s="71"/>
      <c r="J692" s="71"/>
      <c r="K692" s="71"/>
      <c r="L692" s="71"/>
      <c r="M692" s="72"/>
      <c r="N692" s="71"/>
      <c r="O692" s="71"/>
      <c r="P692" s="71"/>
      <c r="Q692" s="71"/>
      <c r="R692" s="71"/>
      <c r="S692" s="71"/>
      <c r="T692" s="71"/>
      <c r="U692" s="71"/>
      <c r="V692" s="71"/>
      <c r="W692" s="71"/>
    </row>
    <row r="693" spans="1:23">
      <c r="A693" s="70"/>
      <c r="B693" s="71"/>
      <c r="C693" s="72"/>
      <c r="D693" s="71"/>
      <c r="E693" s="71"/>
      <c r="F693" s="71"/>
      <c r="G693" s="71"/>
      <c r="H693" s="71"/>
      <c r="I693" s="71"/>
      <c r="J693" s="71"/>
      <c r="K693" s="71"/>
      <c r="L693" s="71"/>
      <c r="M693" s="72"/>
      <c r="N693" s="71"/>
      <c r="O693" s="71"/>
      <c r="P693" s="71"/>
      <c r="Q693" s="71"/>
      <c r="R693" s="71"/>
      <c r="S693" s="71"/>
      <c r="T693" s="71"/>
      <c r="U693" s="71"/>
      <c r="V693" s="71"/>
      <c r="W693" s="71"/>
    </row>
    <row r="694" spans="1:23">
      <c r="A694" s="70"/>
      <c r="B694" s="71"/>
      <c r="C694" s="72"/>
      <c r="D694" s="71"/>
      <c r="E694" s="71"/>
      <c r="F694" s="71"/>
      <c r="G694" s="71"/>
      <c r="H694" s="71"/>
      <c r="I694" s="71"/>
      <c r="J694" s="71"/>
      <c r="K694" s="71"/>
      <c r="L694" s="71"/>
      <c r="M694" s="72"/>
      <c r="N694" s="71"/>
      <c r="O694" s="71"/>
      <c r="P694" s="71"/>
      <c r="Q694" s="71"/>
      <c r="R694" s="71"/>
      <c r="S694" s="71"/>
      <c r="T694" s="71"/>
      <c r="U694" s="71"/>
      <c r="V694" s="71"/>
      <c r="W694" s="71"/>
    </row>
    <row r="695" spans="1:23">
      <c r="A695" s="70"/>
      <c r="B695" s="71"/>
      <c r="C695" s="72"/>
      <c r="D695" s="71"/>
      <c r="E695" s="71"/>
      <c r="F695" s="71"/>
      <c r="G695" s="71"/>
      <c r="H695" s="71"/>
      <c r="I695" s="71"/>
      <c r="J695" s="71"/>
      <c r="K695" s="71"/>
      <c r="L695" s="71"/>
      <c r="M695" s="72"/>
      <c r="N695" s="71"/>
      <c r="O695" s="71"/>
      <c r="P695" s="71"/>
      <c r="Q695" s="71"/>
      <c r="R695" s="71"/>
      <c r="S695" s="71"/>
      <c r="T695" s="71"/>
      <c r="U695" s="71"/>
      <c r="V695" s="71"/>
      <c r="W695" s="71"/>
    </row>
    <row r="696" spans="1:23">
      <c r="A696" s="70"/>
      <c r="B696" s="71"/>
      <c r="C696" s="72"/>
      <c r="D696" s="71"/>
      <c r="E696" s="71"/>
      <c r="F696" s="71"/>
      <c r="G696" s="71"/>
      <c r="H696" s="71"/>
      <c r="I696" s="71"/>
      <c r="J696" s="71"/>
      <c r="K696" s="71"/>
      <c r="L696" s="71"/>
      <c r="M696" s="72"/>
      <c r="N696" s="71"/>
      <c r="O696" s="71"/>
      <c r="P696" s="71"/>
      <c r="Q696" s="71"/>
      <c r="R696" s="71"/>
      <c r="S696" s="71"/>
      <c r="T696" s="71"/>
      <c r="U696" s="71"/>
      <c r="V696" s="71"/>
      <c r="W696" s="71"/>
    </row>
    <row r="697" spans="1:23">
      <c r="A697" s="70"/>
      <c r="B697" s="71"/>
      <c r="C697" s="72"/>
      <c r="D697" s="71"/>
      <c r="E697" s="71"/>
      <c r="F697" s="71"/>
      <c r="G697" s="71"/>
      <c r="H697" s="71"/>
      <c r="I697" s="71"/>
      <c r="J697" s="71"/>
      <c r="K697" s="71"/>
      <c r="L697" s="71"/>
      <c r="M697" s="72"/>
      <c r="N697" s="71"/>
      <c r="O697" s="71"/>
      <c r="P697" s="71"/>
      <c r="Q697" s="71"/>
      <c r="R697" s="71"/>
      <c r="S697" s="71"/>
      <c r="T697" s="71"/>
      <c r="U697" s="71"/>
      <c r="V697" s="71"/>
      <c r="W697" s="71"/>
    </row>
    <row r="698" spans="1:23">
      <c r="A698" s="70"/>
      <c r="B698" s="71"/>
      <c r="C698" s="72"/>
      <c r="D698" s="71"/>
      <c r="E698" s="71"/>
      <c r="F698" s="71"/>
      <c r="G698" s="71"/>
      <c r="H698" s="71"/>
      <c r="I698" s="71"/>
      <c r="J698" s="71"/>
      <c r="K698" s="71"/>
      <c r="L698" s="71"/>
      <c r="M698" s="72"/>
      <c r="N698" s="71"/>
      <c r="O698" s="71"/>
      <c r="P698" s="71"/>
      <c r="Q698" s="71"/>
      <c r="R698" s="71"/>
      <c r="S698" s="71"/>
      <c r="T698" s="71"/>
      <c r="U698" s="71"/>
      <c r="V698" s="71"/>
      <c r="W698" s="71"/>
    </row>
    <row r="699" spans="1:23">
      <c r="A699" s="70"/>
      <c r="B699" s="71"/>
      <c r="C699" s="72"/>
      <c r="D699" s="71"/>
      <c r="E699" s="71"/>
      <c r="F699" s="71"/>
      <c r="G699" s="71"/>
      <c r="H699" s="71"/>
      <c r="I699" s="71"/>
      <c r="J699" s="71"/>
      <c r="K699" s="71"/>
      <c r="L699" s="71"/>
      <c r="M699" s="72"/>
      <c r="N699" s="71"/>
      <c r="O699" s="71"/>
      <c r="P699" s="71"/>
      <c r="Q699" s="71"/>
      <c r="R699" s="71"/>
      <c r="S699" s="71"/>
      <c r="T699" s="71"/>
      <c r="U699" s="71"/>
      <c r="V699" s="71"/>
      <c r="W699" s="71"/>
    </row>
    <row r="700" spans="1:23">
      <c r="A700" s="70"/>
      <c r="B700" s="71"/>
      <c r="C700" s="72"/>
      <c r="D700" s="71"/>
      <c r="E700" s="71"/>
      <c r="F700" s="71"/>
      <c r="G700" s="71"/>
      <c r="H700" s="71"/>
      <c r="I700" s="71"/>
      <c r="J700" s="71"/>
      <c r="K700" s="71"/>
      <c r="L700" s="71"/>
      <c r="M700" s="72"/>
      <c r="N700" s="71"/>
      <c r="O700" s="71"/>
      <c r="P700" s="71"/>
      <c r="Q700" s="71"/>
      <c r="R700" s="71"/>
      <c r="S700" s="71"/>
      <c r="T700" s="71"/>
      <c r="U700" s="71"/>
      <c r="V700" s="71"/>
      <c r="W700" s="71"/>
    </row>
    <row r="701" spans="1:23">
      <c r="A701" s="70"/>
      <c r="B701" s="71"/>
      <c r="C701" s="72"/>
      <c r="D701" s="71"/>
      <c r="E701" s="71"/>
      <c r="F701" s="71"/>
      <c r="G701" s="71"/>
      <c r="H701" s="71"/>
      <c r="I701" s="71"/>
      <c r="J701" s="71"/>
      <c r="K701" s="71"/>
      <c r="L701" s="71"/>
      <c r="M701" s="72"/>
      <c r="N701" s="71"/>
      <c r="O701" s="71"/>
      <c r="P701" s="71"/>
      <c r="Q701" s="71"/>
      <c r="R701" s="71"/>
      <c r="S701" s="71"/>
      <c r="T701" s="71"/>
      <c r="U701" s="71"/>
      <c r="V701" s="71"/>
      <c r="W701" s="71"/>
    </row>
    <row r="702" spans="1:23">
      <c r="A702" s="70"/>
      <c r="B702" s="71"/>
      <c r="C702" s="72"/>
      <c r="D702" s="71"/>
      <c r="E702" s="71"/>
      <c r="F702" s="71"/>
      <c r="G702" s="71"/>
      <c r="H702" s="71"/>
      <c r="I702" s="71"/>
      <c r="J702" s="71"/>
      <c r="K702" s="71"/>
      <c r="L702" s="71"/>
      <c r="M702" s="72"/>
      <c r="N702" s="71"/>
      <c r="O702" s="71"/>
      <c r="P702" s="71"/>
      <c r="Q702" s="71"/>
      <c r="R702" s="71"/>
      <c r="S702" s="71"/>
      <c r="T702" s="71"/>
      <c r="U702" s="71"/>
      <c r="V702" s="71"/>
      <c r="W702" s="71"/>
    </row>
    <row r="703" spans="1:23">
      <c r="A703" s="70"/>
      <c r="B703" s="71"/>
      <c r="C703" s="72"/>
      <c r="D703" s="71"/>
      <c r="E703" s="71"/>
      <c r="F703" s="71"/>
      <c r="G703" s="71"/>
      <c r="H703" s="71"/>
      <c r="I703" s="71"/>
      <c r="J703" s="71"/>
      <c r="K703" s="71"/>
      <c r="L703" s="71"/>
      <c r="M703" s="72"/>
      <c r="N703" s="71"/>
      <c r="O703" s="71"/>
      <c r="P703" s="71"/>
      <c r="Q703" s="71"/>
      <c r="R703" s="71"/>
      <c r="S703" s="71"/>
      <c r="T703" s="71"/>
      <c r="U703" s="71"/>
      <c r="V703" s="71"/>
      <c r="W703" s="71"/>
    </row>
    <row r="704" spans="1:23">
      <c r="A704" s="70"/>
      <c r="B704" s="71"/>
      <c r="C704" s="72"/>
      <c r="D704" s="71"/>
      <c r="E704" s="71"/>
      <c r="F704" s="71"/>
      <c r="G704" s="71"/>
      <c r="H704" s="71"/>
      <c r="I704" s="71"/>
      <c r="J704" s="71"/>
      <c r="K704" s="71"/>
      <c r="L704" s="71"/>
      <c r="M704" s="72"/>
      <c r="N704" s="71"/>
      <c r="O704" s="71"/>
      <c r="P704" s="71"/>
      <c r="Q704" s="71"/>
      <c r="R704" s="71"/>
      <c r="S704" s="71"/>
      <c r="T704" s="71"/>
      <c r="U704" s="71"/>
      <c r="V704" s="71"/>
      <c r="W704" s="71"/>
    </row>
    <row r="705" spans="1:23">
      <c r="A705" s="70"/>
      <c r="B705" s="71"/>
      <c r="C705" s="72"/>
      <c r="D705" s="71"/>
      <c r="E705" s="71"/>
      <c r="F705" s="71"/>
      <c r="G705" s="71"/>
      <c r="H705" s="71"/>
      <c r="I705" s="71"/>
      <c r="J705" s="71"/>
      <c r="K705" s="71"/>
      <c r="L705" s="71"/>
      <c r="M705" s="72"/>
      <c r="N705" s="71"/>
      <c r="O705" s="71"/>
      <c r="P705" s="71"/>
      <c r="Q705" s="71"/>
      <c r="R705" s="71"/>
      <c r="S705" s="71"/>
      <c r="T705" s="71"/>
      <c r="U705" s="71"/>
      <c r="V705" s="71"/>
      <c r="W705" s="71"/>
    </row>
    <row r="706" spans="1:23">
      <c r="A706" s="70"/>
      <c r="B706" s="71"/>
      <c r="C706" s="72"/>
      <c r="D706" s="71"/>
      <c r="E706" s="71"/>
      <c r="F706" s="71"/>
      <c r="G706" s="71"/>
      <c r="H706" s="71"/>
      <c r="I706" s="71"/>
      <c r="J706" s="71"/>
      <c r="K706" s="71"/>
      <c r="L706" s="71"/>
      <c r="M706" s="72"/>
      <c r="N706" s="71"/>
      <c r="O706" s="71"/>
      <c r="P706" s="71"/>
      <c r="Q706" s="71"/>
      <c r="R706" s="71"/>
      <c r="S706" s="71"/>
      <c r="T706" s="71"/>
      <c r="U706" s="71"/>
      <c r="V706" s="71"/>
      <c r="W706" s="71"/>
    </row>
    <row r="707" spans="1:23">
      <c r="A707" s="70"/>
      <c r="B707" s="71"/>
      <c r="C707" s="72"/>
      <c r="D707" s="71"/>
      <c r="E707" s="71"/>
      <c r="F707" s="71"/>
      <c r="G707" s="71"/>
      <c r="H707" s="71"/>
      <c r="I707" s="71"/>
      <c r="J707" s="71"/>
      <c r="K707" s="71"/>
      <c r="L707" s="71"/>
      <c r="M707" s="72"/>
      <c r="N707" s="71"/>
      <c r="O707" s="71"/>
      <c r="P707" s="71"/>
      <c r="Q707" s="71"/>
      <c r="R707" s="71"/>
      <c r="S707" s="71"/>
      <c r="T707" s="71"/>
      <c r="U707" s="71"/>
      <c r="V707" s="71"/>
      <c r="W707" s="71"/>
    </row>
    <row r="708" spans="1:23">
      <c r="A708" s="70"/>
      <c r="B708" s="71"/>
      <c r="C708" s="72"/>
      <c r="D708" s="71"/>
      <c r="E708" s="71"/>
      <c r="F708" s="71"/>
      <c r="G708" s="71"/>
      <c r="H708" s="71"/>
      <c r="I708" s="71"/>
      <c r="J708" s="71"/>
      <c r="K708" s="71"/>
      <c r="L708" s="71"/>
      <c r="M708" s="72"/>
      <c r="N708" s="71"/>
      <c r="O708" s="71"/>
      <c r="P708" s="71"/>
      <c r="Q708" s="71"/>
      <c r="R708" s="71"/>
      <c r="S708" s="71"/>
      <c r="T708" s="71"/>
      <c r="U708" s="71"/>
      <c r="V708" s="71"/>
      <c r="W708" s="71"/>
    </row>
    <row r="709" spans="1:23">
      <c r="A709" s="70"/>
      <c r="B709" s="71"/>
      <c r="C709" s="72"/>
      <c r="D709" s="71"/>
      <c r="E709" s="71"/>
      <c r="F709" s="71"/>
      <c r="G709" s="71"/>
      <c r="H709" s="71"/>
      <c r="I709" s="71"/>
      <c r="J709" s="71"/>
      <c r="K709" s="71"/>
      <c r="L709" s="71"/>
      <c r="M709" s="72"/>
      <c r="N709" s="71"/>
      <c r="O709" s="71"/>
      <c r="P709" s="71"/>
      <c r="Q709" s="71"/>
      <c r="R709" s="71"/>
      <c r="S709" s="71"/>
      <c r="T709" s="71"/>
      <c r="U709" s="71"/>
      <c r="V709" s="71"/>
      <c r="W709" s="71"/>
    </row>
    <row r="710" spans="1:23">
      <c r="A710" s="70"/>
      <c r="B710" s="71"/>
      <c r="C710" s="72"/>
      <c r="D710" s="71"/>
      <c r="E710" s="71"/>
      <c r="F710" s="71"/>
      <c r="G710" s="71"/>
      <c r="H710" s="71"/>
      <c r="I710" s="71"/>
      <c r="J710" s="71"/>
      <c r="K710" s="71"/>
      <c r="L710" s="71"/>
      <c r="M710" s="72"/>
      <c r="N710" s="71"/>
      <c r="O710" s="71"/>
      <c r="P710" s="71"/>
      <c r="Q710" s="71"/>
      <c r="R710" s="71"/>
      <c r="S710" s="71"/>
      <c r="T710" s="71"/>
      <c r="U710" s="71"/>
      <c r="V710" s="71"/>
      <c r="W710" s="71"/>
    </row>
    <row r="711" spans="1:23">
      <c r="A711" s="70"/>
      <c r="B711" s="71"/>
      <c r="C711" s="72"/>
      <c r="D711" s="71"/>
      <c r="E711" s="71"/>
      <c r="F711" s="71"/>
      <c r="G711" s="71"/>
      <c r="H711" s="71"/>
      <c r="I711" s="71"/>
      <c r="J711" s="71"/>
      <c r="K711" s="71"/>
      <c r="L711" s="71"/>
      <c r="M711" s="72"/>
      <c r="N711" s="71"/>
      <c r="O711" s="71"/>
      <c r="P711" s="71"/>
      <c r="Q711" s="71"/>
      <c r="R711" s="71"/>
      <c r="S711" s="71"/>
      <c r="T711" s="71"/>
      <c r="U711" s="71"/>
      <c r="V711" s="71"/>
      <c r="W711" s="71"/>
    </row>
    <row r="712" spans="1:23">
      <c r="A712" s="70"/>
      <c r="B712" s="71"/>
      <c r="C712" s="72"/>
      <c r="D712" s="71"/>
      <c r="E712" s="71"/>
      <c r="F712" s="71"/>
      <c r="G712" s="71"/>
      <c r="H712" s="71"/>
      <c r="I712" s="71"/>
      <c r="J712" s="71"/>
      <c r="K712" s="71"/>
      <c r="L712" s="71"/>
      <c r="M712" s="72"/>
      <c r="N712" s="71"/>
      <c r="O712" s="71"/>
      <c r="P712" s="71"/>
      <c r="Q712" s="71"/>
      <c r="R712" s="71"/>
      <c r="S712" s="71"/>
      <c r="T712" s="71"/>
      <c r="U712" s="71"/>
      <c r="V712" s="71"/>
      <c r="W712" s="71"/>
    </row>
    <row r="713" spans="1:23">
      <c r="A713" s="70"/>
      <c r="B713" s="71"/>
      <c r="C713" s="72"/>
      <c r="D713" s="71"/>
      <c r="E713" s="71"/>
      <c r="F713" s="71"/>
      <c r="G713" s="71"/>
      <c r="H713" s="71"/>
      <c r="I713" s="71"/>
      <c r="J713" s="71"/>
      <c r="K713" s="71"/>
      <c r="L713" s="71"/>
      <c r="M713" s="72"/>
      <c r="N713" s="71"/>
      <c r="O713" s="71"/>
      <c r="P713" s="71"/>
      <c r="Q713" s="71"/>
      <c r="R713" s="71"/>
      <c r="S713" s="71"/>
      <c r="T713" s="71"/>
      <c r="U713" s="71"/>
      <c r="V713" s="71"/>
      <c r="W713" s="71"/>
    </row>
    <row r="714" spans="1:23">
      <c r="A714" s="70"/>
      <c r="B714" s="71"/>
      <c r="C714" s="72"/>
      <c r="D714" s="71"/>
      <c r="E714" s="71"/>
      <c r="F714" s="71"/>
      <c r="G714" s="71"/>
      <c r="H714" s="71"/>
      <c r="I714" s="71"/>
      <c r="J714" s="71"/>
      <c r="K714" s="71"/>
      <c r="L714" s="71"/>
      <c r="M714" s="72"/>
      <c r="N714" s="71"/>
      <c r="O714" s="71"/>
      <c r="P714" s="71"/>
      <c r="Q714" s="71"/>
      <c r="R714" s="71"/>
      <c r="S714" s="71"/>
      <c r="T714" s="71"/>
      <c r="U714" s="71"/>
      <c r="V714" s="71"/>
      <c r="W714" s="71"/>
    </row>
    <row r="715" spans="1:23">
      <c r="A715" s="70"/>
      <c r="B715" s="71"/>
      <c r="C715" s="72"/>
      <c r="D715" s="71"/>
      <c r="E715" s="71"/>
      <c r="F715" s="71"/>
      <c r="G715" s="71"/>
      <c r="H715" s="71"/>
      <c r="I715" s="71"/>
      <c r="J715" s="71"/>
      <c r="K715" s="71"/>
      <c r="L715" s="71"/>
      <c r="M715" s="72"/>
      <c r="N715" s="71"/>
      <c r="O715" s="71"/>
      <c r="P715" s="71"/>
      <c r="Q715" s="71"/>
      <c r="R715" s="71"/>
      <c r="S715" s="71"/>
      <c r="T715" s="71"/>
      <c r="U715" s="71"/>
      <c r="V715" s="71"/>
      <c r="W715" s="71"/>
    </row>
    <row r="716" spans="1:23">
      <c r="A716" s="70"/>
      <c r="B716" s="71"/>
      <c r="C716" s="72"/>
      <c r="D716" s="71"/>
      <c r="E716" s="71"/>
      <c r="F716" s="71"/>
      <c r="G716" s="71"/>
      <c r="H716" s="71"/>
      <c r="I716" s="71"/>
      <c r="J716" s="71"/>
      <c r="K716" s="71"/>
      <c r="L716" s="71"/>
      <c r="M716" s="72"/>
      <c r="N716" s="71"/>
      <c r="O716" s="71"/>
      <c r="P716" s="71"/>
      <c r="Q716" s="71"/>
      <c r="R716" s="71"/>
      <c r="S716" s="71"/>
      <c r="T716" s="71"/>
      <c r="U716" s="71"/>
      <c r="V716" s="71"/>
      <c r="W716" s="71"/>
    </row>
    <row r="717" spans="1:23">
      <c r="A717" s="70"/>
      <c r="B717" s="71"/>
      <c r="C717" s="72"/>
      <c r="D717" s="71"/>
      <c r="E717" s="71"/>
      <c r="F717" s="71"/>
      <c r="G717" s="71"/>
      <c r="H717" s="71"/>
      <c r="I717" s="71"/>
      <c r="J717" s="71"/>
      <c r="K717" s="71"/>
      <c r="L717" s="71"/>
      <c r="M717" s="72"/>
      <c r="N717" s="71"/>
      <c r="O717" s="71"/>
      <c r="P717" s="71"/>
      <c r="Q717" s="71"/>
      <c r="R717" s="71"/>
      <c r="S717" s="71"/>
      <c r="T717" s="71"/>
      <c r="U717" s="71"/>
      <c r="V717" s="71"/>
      <c r="W717" s="71"/>
    </row>
    <row r="718" spans="1:23">
      <c r="A718" s="70"/>
      <c r="B718" s="71"/>
      <c r="C718" s="72"/>
      <c r="D718" s="71"/>
      <c r="E718" s="71"/>
      <c r="F718" s="71"/>
      <c r="G718" s="71"/>
      <c r="H718" s="71"/>
      <c r="I718" s="71"/>
      <c r="J718" s="71"/>
      <c r="K718" s="71"/>
      <c r="L718" s="71"/>
      <c r="M718" s="72"/>
      <c r="N718" s="71"/>
      <c r="O718" s="71"/>
      <c r="P718" s="71"/>
      <c r="Q718" s="71"/>
      <c r="R718" s="71"/>
      <c r="S718" s="71"/>
      <c r="T718" s="71"/>
      <c r="U718" s="71"/>
      <c r="V718" s="71"/>
      <c r="W718" s="71"/>
    </row>
    <row r="719" spans="1:23">
      <c r="A719" s="70"/>
      <c r="B719" s="71"/>
      <c r="C719" s="72"/>
      <c r="D719" s="71"/>
      <c r="E719" s="71"/>
      <c r="F719" s="71"/>
      <c r="G719" s="71"/>
      <c r="H719" s="71"/>
      <c r="I719" s="71"/>
      <c r="J719" s="71"/>
      <c r="K719" s="71"/>
      <c r="L719" s="71"/>
      <c r="M719" s="72"/>
      <c r="N719" s="71"/>
      <c r="O719" s="71"/>
      <c r="P719" s="71"/>
      <c r="Q719" s="71"/>
      <c r="R719" s="71"/>
      <c r="S719" s="71"/>
      <c r="T719" s="71"/>
      <c r="U719" s="71"/>
      <c r="V719" s="71"/>
      <c r="W719" s="71"/>
    </row>
    <row r="720" spans="1:23">
      <c r="A720" s="70"/>
      <c r="B720" s="71"/>
      <c r="C720" s="72"/>
      <c r="D720" s="71"/>
      <c r="E720" s="71"/>
      <c r="F720" s="71"/>
      <c r="G720" s="71"/>
      <c r="H720" s="71"/>
      <c r="I720" s="71"/>
      <c r="J720" s="71"/>
      <c r="K720" s="71"/>
      <c r="L720" s="71"/>
      <c r="M720" s="72"/>
      <c r="N720" s="71"/>
      <c r="O720" s="71"/>
      <c r="P720" s="71"/>
      <c r="Q720" s="71"/>
      <c r="R720" s="71"/>
      <c r="S720" s="71"/>
      <c r="T720" s="71"/>
      <c r="U720" s="71"/>
      <c r="V720" s="71"/>
      <c r="W720" s="71"/>
    </row>
    <row r="721" spans="1:23">
      <c r="A721" s="70"/>
      <c r="B721" s="71"/>
      <c r="C721" s="72"/>
      <c r="D721" s="71"/>
      <c r="E721" s="71"/>
      <c r="F721" s="71"/>
      <c r="G721" s="71"/>
      <c r="H721" s="71"/>
      <c r="I721" s="71"/>
      <c r="J721" s="71"/>
      <c r="K721" s="71"/>
      <c r="L721" s="71"/>
      <c r="M721" s="72"/>
      <c r="N721" s="71"/>
      <c r="O721" s="71"/>
      <c r="P721" s="71"/>
      <c r="Q721" s="71"/>
      <c r="R721" s="71"/>
      <c r="S721" s="71"/>
      <c r="T721" s="71"/>
      <c r="U721" s="71"/>
      <c r="V721" s="71"/>
      <c r="W721" s="71"/>
    </row>
    <row r="722" spans="1:23">
      <c r="A722" s="70"/>
      <c r="B722" s="71"/>
      <c r="C722" s="72"/>
      <c r="D722" s="71"/>
      <c r="E722" s="71"/>
      <c r="F722" s="71"/>
      <c r="G722" s="71"/>
      <c r="H722" s="71"/>
      <c r="I722" s="71"/>
      <c r="J722" s="71"/>
      <c r="K722" s="71"/>
      <c r="L722" s="71"/>
      <c r="M722" s="72"/>
      <c r="N722" s="71"/>
      <c r="O722" s="71"/>
      <c r="P722" s="71"/>
      <c r="Q722" s="71"/>
      <c r="R722" s="71"/>
      <c r="S722" s="71"/>
      <c r="T722" s="71"/>
      <c r="U722" s="71"/>
      <c r="V722" s="71"/>
      <c r="W722" s="71"/>
    </row>
    <row r="723" spans="1:23">
      <c r="A723" s="70"/>
      <c r="B723" s="71"/>
      <c r="C723" s="72"/>
      <c r="D723" s="71"/>
      <c r="E723" s="71"/>
      <c r="F723" s="71"/>
      <c r="G723" s="71"/>
      <c r="H723" s="71"/>
      <c r="I723" s="71"/>
      <c r="J723" s="71"/>
      <c r="K723" s="71"/>
      <c r="L723" s="71"/>
      <c r="M723" s="72"/>
      <c r="N723" s="71"/>
      <c r="O723" s="71"/>
      <c r="P723" s="71"/>
      <c r="Q723" s="71"/>
      <c r="R723" s="71"/>
      <c r="S723" s="71"/>
      <c r="T723" s="71"/>
      <c r="U723" s="71"/>
      <c r="V723" s="71"/>
      <c r="W723" s="71"/>
    </row>
    <row r="724" spans="1:23">
      <c r="A724" s="70"/>
      <c r="B724" s="71"/>
      <c r="C724" s="72"/>
      <c r="D724" s="71"/>
      <c r="E724" s="71"/>
      <c r="F724" s="71"/>
      <c r="G724" s="71"/>
      <c r="H724" s="71"/>
      <c r="I724" s="71"/>
      <c r="J724" s="71"/>
      <c r="K724" s="71"/>
      <c r="L724" s="71"/>
      <c r="M724" s="72"/>
      <c r="N724" s="71"/>
      <c r="O724" s="71"/>
      <c r="P724" s="71"/>
      <c r="Q724" s="71"/>
      <c r="R724" s="71"/>
      <c r="S724" s="71"/>
      <c r="T724" s="71"/>
      <c r="U724" s="71"/>
      <c r="V724" s="71"/>
      <c r="W724" s="71"/>
    </row>
    <row r="725" spans="1:23">
      <c r="A725" s="70"/>
      <c r="B725" s="71"/>
      <c r="C725" s="72"/>
      <c r="D725" s="71"/>
      <c r="E725" s="71"/>
      <c r="F725" s="71"/>
      <c r="G725" s="71"/>
      <c r="H725" s="71"/>
      <c r="I725" s="71"/>
      <c r="J725" s="71"/>
      <c r="K725" s="71"/>
      <c r="L725" s="71"/>
      <c r="M725" s="72"/>
      <c r="N725" s="71"/>
      <c r="O725" s="71"/>
      <c r="P725" s="71"/>
      <c r="Q725" s="71"/>
      <c r="R725" s="71"/>
      <c r="S725" s="71"/>
      <c r="T725" s="71"/>
      <c r="U725" s="71"/>
      <c r="V725" s="71"/>
      <c r="W725" s="71"/>
    </row>
    <row r="726" spans="1:23">
      <c r="A726" s="70"/>
      <c r="B726" s="71"/>
      <c r="C726" s="72"/>
      <c r="D726" s="71"/>
      <c r="E726" s="71"/>
      <c r="F726" s="71"/>
      <c r="G726" s="71"/>
      <c r="H726" s="71"/>
      <c r="I726" s="71"/>
      <c r="J726" s="71"/>
      <c r="K726" s="71"/>
      <c r="L726" s="71"/>
      <c r="M726" s="72"/>
      <c r="N726" s="71"/>
      <c r="O726" s="71"/>
      <c r="P726" s="71"/>
      <c r="Q726" s="71"/>
      <c r="R726" s="71"/>
      <c r="S726" s="71"/>
      <c r="T726" s="71"/>
      <c r="U726" s="71"/>
      <c r="V726" s="71"/>
      <c r="W726" s="71"/>
    </row>
    <row r="727" spans="1:23">
      <c r="A727" s="70"/>
      <c r="B727" s="71"/>
      <c r="C727" s="72"/>
      <c r="D727" s="71"/>
      <c r="E727" s="71"/>
      <c r="F727" s="71"/>
      <c r="G727" s="71"/>
      <c r="H727" s="71"/>
      <c r="I727" s="71"/>
      <c r="J727" s="71"/>
      <c r="K727" s="71"/>
      <c r="L727" s="71"/>
      <c r="M727" s="72"/>
      <c r="N727" s="71"/>
      <c r="O727" s="71"/>
      <c r="P727" s="71"/>
      <c r="Q727" s="71"/>
      <c r="R727" s="71"/>
      <c r="S727" s="71"/>
      <c r="T727" s="71"/>
      <c r="U727" s="71"/>
      <c r="V727" s="71"/>
      <c r="W727" s="71"/>
    </row>
    <row r="728" spans="1:23">
      <c r="A728" s="70"/>
      <c r="B728" s="71"/>
      <c r="C728" s="72"/>
      <c r="D728" s="71"/>
      <c r="E728" s="71"/>
      <c r="F728" s="71"/>
      <c r="G728" s="71"/>
      <c r="H728" s="71"/>
      <c r="I728" s="71"/>
      <c r="J728" s="71"/>
      <c r="K728" s="71"/>
      <c r="L728" s="71"/>
      <c r="M728" s="72"/>
      <c r="N728" s="71"/>
      <c r="O728" s="71"/>
      <c r="P728" s="71"/>
      <c r="Q728" s="71"/>
      <c r="R728" s="71"/>
      <c r="S728" s="71"/>
      <c r="T728" s="71"/>
      <c r="U728" s="71"/>
      <c r="V728" s="71"/>
      <c r="W728" s="71"/>
    </row>
    <row r="729" spans="1:23">
      <c r="A729" s="70"/>
      <c r="B729" s="71"/>
      <c r="C729" s="72"/>
      <c r="D729" s="71"/>
      <c r="E729" s="71"/>
      <c r="F729" s="71"/>
      <c r="G729" s="71"/>
      <c r="H729" s="71"/>
      <c r="I729" s="71"/>
      <c r="J729" s="71"/>
      <c r="K729" s="71"/>
      <c r="L729" s="71"/>
      <c r="M729" s="72"/>
      <c r="N729" s="71"/>
      <c r="O729" s="71"/>
      <c r="P729" s="71"/>
      <c r="Q729" s="71"/>
      <c r="R729" s="71"/>
      <c r="S729" s="71"/>
      <c r="T729" s="71"/>
      <c r="U729" s="71"/>
      <c r="V729" s="71"/>
      <c r="W729" s="71"/>
    </row>
    <row r="730" spans="1:23">
      <c r="A730" s="70"/>
      <c r="B730" s="71"/>
      <c r="C730" s="72"/>
      <c r="D730" s="71"/>
      <c r="E730" s="71"/>
      <c r="F730" s="71"/>
      <c r="G730" s="71"/>
      <c r="H730" s="71"/>
      <c r="I730" s="71"/>
      <c r="J730" s="71"/>
      <c r="K730" s="71"/>
      <c r="L730" s="71"/>
      <c r="M730" s="72"/>
      <c r="N730" s="71"/>
      <c r="O730" s="71"/>
      <c r="P730" s="71"/>
      <c r="Q730" s="71"/>
      <c r="R730" s="71"/>
      <c r="S730" s="71"/>
      <c r="T730" s="71"/>
      <c r="U730" s="71"/>
      <c r="V730" s="71"/>
      <c r="W730" s="71"/>
    </row>
    <row r="731" spans="1:23">
      <c r="A731" s="70"/>
      <c r="B731" s="71"/>
      <c r="C731" s="72"/>
      <c r="D731" s="71"/>
      <c r="E731" s="71"/>
      <c r="F731" s="71"/>
      <c r="G731" s="71"/>
      <c r="H731" s="71"/>
      <c r="I731" s="71"/>
      <c r="J731" s="71"/>
      <c r="K731" s="71"/>
      <c r="L731" s="71"/>
      <c r="M731" s="72"/>
      <c r="N731" s="71"/>
      <c r="O731" s="71"/>
      <c r="P731" s="71"/>
      <c r="Q731" s="71"/>
      <c r="R731" s="71"/>
      <c r="S731" s="71"/>
      <c r="T731" s="71"/>
      <c r="U731" s="71"/>
      <c r="V731" s="71"/>
      <c r="W731" s="71"/>
    </row>
    <row r="732" spans="1:23">
      <c r="A732" s="70"/>
      <c r="B732" s="71"/>
      <c r="C732" s="72"/>
      <c r="D732" s="71"/>
      <c r="E732" s="71"/>
      <c r="F732" s="71"/>
      <c r="G732" s="71"/>
      <c r="H732" s="71"/>
      <c r="I732" s="71"/>
      <c r="J732" s="71"/>
      <c r="K732" s="71"/>
      <c r="L732" s="71"/>
      <c r="M732" s="72"/>
      <c r="N732" s="71"/>
      <c r="O732" s="71"/>
      <c r="P732" s="71"/>
      <c r="Q732" s="71"/>
      <c r="R732" s="71"/>
      <c r="S732" s="71"/>
      <c r="T732" s="71"/>
      <c r="U732" s="71"/>
      <c r="V732" s="71"/>
      <c r="W732" s="71"/>
    </row>
    <row r="733" spans="1:23">
      <c r="A733" s="70"/>
      <c r="B733" s="71"/>
      <c r="C733" s="72"/>
      <c r="D733" s="71"/>
      <c r="E733" s="71"/>
      <c r="F733" s="71"/>
      <c r="G733" s="71"/>
      <c r="H733" s="71"/>
      <c r="I733" s="71"/>
      <c r="J733" s="71"/>
      <c r="K733" s="71"/>
      <c r="L733" s="71"/>
      <c r="M733" s="72"/>
      <c r="N733" s="71"/>
      <c r="O733" s="71"/>
      <c r="P733" s="71"/>
      <c r="Q733" s="71"/>
      <c r="R733" s="71"/>
      <c r="S733" s="71"/>
      <c r="T733" s="71"/>
      <c r="U733" s="71"/>
      <c r="V733" s="71"/>
      <c r="W733" s="71"/>
    </row>
    <row r="734" spans="1:23">
      <c r="A734" s="70"/>
      <c r="B734" s="71"/>
      <c r="C734" s="72"/>
      <c r="D734" s="71"/>
      <c r="E734" s="71"/>
      <c r="F734" s="71"/>
      <c r="G734" s="71"/>
      <c r="H734" s="71"/>
      <c r="I734" s="71"/>
      <c r="J734" s="71"/>
      <c r="K734" s="71"/>
      <c r="L734" s="71"/>
      <c r="M734" s="72"/>
      <c r="N734" s="71"/>
      <c r="O734" s="71"/>
      <c r="P734" s="71"/>
      <c r="Q734" s="71"/>
      <c r="R734" s="71"/>
      <c r="S734" s="71"/>
      <c r="T734" s="71"/>
      <c r="U734" s="71"/>
      <c r="V734" s="71"/>
      <c r="W734" s="71"/>
    </row>
    <row r="735" spans="1:23">
      <c r="A735" s="70"/>
      <c r="B735" s="71"/>
      <c r="C735" s="72"/>
      <c r="D735" s="71"/>
      <c r="E735" s="71"/>
      <c r="F735" s="71"/>
      <c r="G735" s="71"/>
      <c r="H735" s="71"/>
      <c r="I735" s="71"/>
      <c r="J735" s="71"/>
      <c r="K735" s="71"/>
      <c r="L735" s="71"/>
      <c r="M735" s="72"/>
      <c r="N735" s="71"/>
      <c r="O735" s="71"/>
      <c r="P735" s="71"/>
      <c r="Q735" s="71"/>
      <c r="R735" s="71"/>
      <c r="S735" s="71"/>
      <c r="T735" s="71"/>
      <c r="U735" s="71"/>
      <c r="V735" s="71"/>
      <c r="W735" s="71"/>
    </row>
    <row r="736" spans="1:23">
      <c r="A736" s="70"/>
      <c r="B736" s="71"/>
      <c r="C736" s="72"/>
      <c r="D736" s="71"/>
      <c r="E736" s="71"/>
      <c r="F736" s="71"/>
      <c r="G736" s="71"/>
      <c r="H736" s="71"/>
      <c r="I736" s="71"/>
      <c r="J736" s="71"/>
      <c r="K736" s="71"/>
      <c r="L736" s="71"/>
      <c r="M736" s="72"/>
      <c r="N736" s="71"/>
      <c r="O736" s="71"/>
      <c r="P736" s="71"/>
      <c r="Q736" s="71"/>
      <c r="R736" s="71"/>
      <c r="S736" s="71"/>
      <c r="T736" s="71"/>
      <c r="U736" s="71"/>
      <c r="V736" s="71"/>
      <c r="W736" s="71"/>
    </row>
    <row r="737" spans="1:23">
      <c r="A737" s="70"/>
      <c r="B737" s="71"/>
      <c r="C737" s="72"/>
      <c r="D737" s="71"/>
      <c r="E737" s="71"/>
      <c r="F737" s="71"/>
      <c r="G737" s="71"/>
      <c r="H737" s="71"/>
      <c r="I737" s="71"/>
      <c r="J737" s="71"/>
      <c r="K737" s="71"/>
      <c r="L737" s="71"/>
      <c r="M737" s="72"/>
      <c r="N737" s="71"/>
      <c r="O737" s="71"/>
      <c r="P737" s="71"/>
      <c r="Q737" s="71"/>
      <c r="R737" s="71"/>
      <c r="S737" s="71"/>
      <c r="T737" s="71"/>
      <c r="U737" s="71"/>
      <c r="V737" s="71"/>
      <c r="W737" s="71"/>
    </row>
    <row r="738" spans="1:23">
      <c r="A738" s="70"/>
      <c r="B738" s="71"/>
      <c r="C738" s="72"/>
      <c r="D738" s="71"/>
      <c r="E738" s="71"/>
      <c r="F738" s="71"/>
      <c r="G738" s="71"/>
      <c r="H738" s="71"/>
      <c r="I738" s="71"/>
      <c r="J738" s="71"/>
      <c r="K738" s="71"/>
      <c r="L738" s="71"/>
      <c r="M738" s="72"/>
      <c r="N738" s="71"/>
      <c r="O738" s="71"/>
      <c r="P738" s="71"/>
      <c r="Q738" s="71"/>
      <c r="R738" s="71"/>
      <c r="S738" s="71"/>
      <c r="T738" s="71"/>
      <c r="U738" s="71"/>
      <c r="V738" s="71"/>
      <c r="W738" s="71"/>
    </row>
    <row r="739" spans="1:23">
      <c r="A739" s="70"/>
      <c r="B739" s="71"/>
      <c r="C739" s="72"/>
      <c r="D739" s="71"/>
      <c r="E739" s="71"/>
      <c r="F739" s="71"/>
      <c r="G739" s="71"/>
      <c r="H739" s="71"/>
      <c r="I739" s="71"/>
      <c r="J739" s="71"/>
      <c r="K739" s="71"/>
      <c r="L739" s="71"/>
      <c r="M739" s="72"/>
      <c r="N739" s="71"/>
      <c r="O739" s="71"/>
      <c r="P739" s="71"/>
      <c r="Q739" s="71"/>
      <c r="R739" s="71"/>
      <c r="S739" s="71"/>
      <c r="T739" s="71"/>
      <c r="U739" s="71"/>
      <c r="V739" s="71"/>
      <c r="W739" s="71"/>
    </row>
    <row r="740" spans="1:23">
      <c r="A740" s="70"/>
      <c r="B740" s="71"/>
      <c r="C740" s="72"/>
      <c r="D740" s="71"/>
      <c r="E740" s="71"/>
      <c r="F740" s="71"/>
      <c r="G740" s="71"/>
      <c r="H740" s="71"/>
      <c r="I740" s="71"/>
      <c r="J740" s="71"/>
      <c r="K740" s="71"/>
      <c r="L740" s="71"/>
      <c r="M740" s="72"/>
      <c r="N740" s="71"/>
      <c r="O740" s="71"/>
      <c r="P740" s="71"/>
      <c r="Q740" s="71"/>
      <c r="R740" s="71"/>
      <c r="S740" s="71"/>
      <c r="T740" s="71"/>
      <c r="U740" s="71"/>
      <c r="V740" s="71"/>
      <c r="W740" s="71"/>
    </row>
    <row r="741" spans="1:23">
      <c r="A741" s="70"/>
      <c r="B741" s="71"/>
      <c r="C741" s="72"/>
      <c r="D741" s="71"/>
      <c r="E741" s="71"/>
      <c r="F741" s="71"/>
      <c r="G741" s="71"/>
      <c r="H741" s="71"/>
      <c r="I741" s="71"/>
      <c r="J741" s="71"/>
      <c r="K741" s="71"/>
      <c r="L741" s="71"/>
      <c r="M741" s="72"/>
      <c r="N741" s="71"/>
      <c r="O741" s="71"/>
      <c r="P741" s="71"/>
      <c r="Q741" s="71"/>
      <c r="R741" s="71"/>
      <c r="S741" s="71"/>
      <c r="T741" s="71"/>
      <c r="U741" s="71"/>
      <c r="V741" s="71"/>
      <c r="W741" s="71"/>
    </row>
    <row r="742" spans="1:23">
      <c r="A742" s="70"/>
      <c r="B742" s="71"/>
      <c r="C742" s="72"/>
      <c r="D742" s="71"/>
      <c r="E742" s="71"/>
      <c r="F742" s="71"/>
      <c r="G742" s="71"/>
      <c r="H742" s="71"/>
      <c r="I742" s="71"/>
      <c r="J742" s="71"/>
      <c r="K742" s="71"/>
      <c r="L742" s="71"/>
      <c r="M742" s="72"/>
      <c r="N742" s="71"/>
      <c r="O742" s="71"/>
      <c r="P742" s="71"/>
      <c r="Q742" s="71"/>
      <c r="R742" s="71"/>
      <c r="S742" s="71"/>
      <c r="T742" s="71"/>
      <c r="U742" s="71"/>
      <c r="V742" s="71"/>
      <c r="W742" s="71"/>
    </row>
    <row r="743" spans="1:23">
      <c r="A743" s="70"/>
      <c r="B743" s="71"/>
      <c r="C743" s="72"/>
      <c r="D743" s="71"/>
      <c r="E743" s="71"/>
      <c r="F743" s="71"/>
      <c r="G743" s="71"/>
      <c r="H743" s="71"/>
      <c r="I743" s="71"/>
      <c r="J743" s="71"/>
      <c r="K743" s="71"/>
      <c r="L743" s="71"/>
      <c r="M743" s="72"/>
      <c r="N743" s="71"/>
      <c r="O743" s="71"/>
      <c r="P743" s="71"/>
      <c r="Q743" s="71"/>
      <c r="R743" s="71"/>
      <c r="S743" s="71"/>
      <c r="T743" s="71"/>
      <c r="U743" s="71"/>
      <c r="V743" s="71"/>
      <c r="W743" s="71"/>
    </row>
    <row r="744" spans="1:23">
      <c r="A744" s="70"/>
      <c r="B744" s="71"/>
      <c r="C744" s="72"/>
      <c r="D744" s="71"/>
      <c r="E744" s="71"/>
      <c r="F744" s="71"/>
      <c r="G744" s="71"/>
      <c r="H744" s="71"/>
      <c r="I744" s="71"/>
      <c r="J744" s="71"/>
      <c r="K744" s="71"/>
      <c r="L744" s="71"/>
      <c r="M744" s="72"/>
      <c r="N744" s="71"/>
      <c r="O744" s="71"/>
      <c r="P744" s="71"/>
      <c r="Q744" s="71"/>
      <c r="R744" s="71"/>
      <c r="S744" s="71"/>
      <c r="T744" s="71"/>
      <c r="U744" s="71"/>
      <c r="V744" s="71"/>
      <c r="W744" s="71"/>
    </row>
    <row r="745" spans="1:23">
      <c r="A745" s="70"/>
      <c r="B745" s="71"/>
      <c r="C745" s="72"/>
      <c r="D745" s="71"/>
      <c r="E745" s="71"/>
      <c r="F745" s="71"/>
      <c r="G745" s="71"/>
      <c r="H745" s="71"/>
      <c r="I745" s="71"/>
      <c r="J745" s="71"/>
      <c r="K745" s="71"/>
      <c r="L745" s="71"/>
      <c r="M745" s="72"/>
      <c r="N745" s="71"/>
      <c r="O745" s="71"/>
      <c r="P745" s="71"/>
      <c r="Q745" s="71"/>
      <c r="R745" s="71"/>
      <c r="S745" s="71"/>
      <c r="T745" s="71"/>
      <c r="U745" s="71"/>
      <c r="V745" s="71"/>
      <c r="W745" s="71"/>
    </row>
    <row r="746" spans="1:23">
      <c r="A746" s="70"/>
      <c r="B746" s="71"/>
      <c r="C746" s="72"/>
      <c r="D746" s="71"/>
      <c r="E746" s="71"/>
      <c r="F746" s="71"/>
      <c r="G746" s="71"/>
      <c r="H746" s="71"/>
      <c r="I746" s="71"/>
      <c r="J746" s="71"/>
      <c r="K746" s="71"/>
      <c r="L746" s="71"/>
      <c r="M746" s="72"/>
      <c r="N746" s="71"/>
      <c r="O746" s="71"/>
      <c r="P746" s="71"/>
      <c r="Q746" s="71"/>
      <c r="R746" s="71"/>
      <c r="S746" s="71"/>
      <c r="T746" s="71"/>
      <c r="U746" s="71"/>
      <c r="V746" s="71"/>
      <c r="W746" s="71"/>
    </row>
    <row r="747" spans="1:23">
      <c r="A747" s="70"/>
      <c r="B747" s="71"/>
      <c r="C747" s="72"/>
      <c r="D747" s="71"/>
      <c r="E747" s="71"/>
      <c r="F747" s="71"/>
      <c r="G747" s="71"/>
      <c r="H747" s="71"/>
      <c r="I747" s="71"/>
      <c r="J747" s="71"/>
      <c r="K747" s="71"/>
      <c r="L747" s="71"/>
      <c r="M747" s="72"/>
      <c r="N747" s="71"/>
      <c r="O747" s="71"/>
      <c r="P747" s="71"/>
      <c r="Q747" s="71"/>
      <c r="R747" s="71"/>
      <c r="S747" s="71"/>
      <c r="T747" s="71"/>
      <c r="U747" s="71"/>
      <c r="V747" s="71"/>
      <c r="W747" s="71"/>
    </row>
    <row r="748" spans="1:23">
      <c r="A748" s="70"/>
      <c r="B748" s="71"/>
      <c r="C748" s="72"/>
      <c r="D748" s="71"/>
      <c r="E748" s="71"/>
      <c r="F748" s="71"/>
      <c r="G748" s="71"/>
      <c r="H748" s="71"/>
      <c r="I748" s="71"/>
      <c r="J748" s="71"/>
      <c r="K748" s="71"/>
      <c r="L748" s="71"/>
      <c r="M748" s="72"/>
      <c r="N748" s="71"/>
      <c r="O748" s="71"/>
      <c r="P748" s="71"/>
      <c r="Q748" s="71"/>
      <c r="R748" s="71"/>
      <c r="S748" s="71"/>
      <c r="T748" s="71"/>
      <c r="U748" s="71"/>
      <c r="V748" s="71"/>
      <c r="W748" s="71"/>
    </row>
    <row r="749" spans="1:23">
      <c r="A749" s="70"/>
      <c r="B749" s="71"/>
      <c r="C749" s="72"/>
      <c r="D749" s="71"/>
      <c r="E749" s="71"/>
      <c r="F749" s="71"/>
      <c r="G749" s="71"/>
      <c r="H749" s="71"/>
      <c r="I749" s="71"/>
      <c r="J749" s="71"/>
      <c r="K749" s="71"/>
      <c r="L749" s="71"/>
      <c r="M749" s="72"/>
      <c r="N749" s="71"/>
      <c r="O749" s="71"/>
      <c r="P749" s="71"/>
      <c r="Q749" s="71"/>
      <c r="R749" s="71"/>
      <c r="S749" s="71"/>
      <c r="T749" s="71"/>
      <c r="U749" s="71"/>
      <c r="V749" s="71"/>
      <c r="W749" s="71"/>
    </row>
    <row r="750" spans="1:23">
      <c r="A750" s="70"/>
      <c r="B750" s="71"/>
      <c r="C750" s="72"/>
      <c r="D750" s="71"/>
      <c r="E750" s="71"/>
      <c r="F750" s="71"/>
      <c r="G750" s="71"/>
      <c r="H750" s="71"/>
      <c r="I750" s="71"/>
      <c r="J750" s="71"/>
      <c r="K750" s="71"/>
      <c r="L750" s="71"/>
      <c r="M750" s="72"/>
      <c r="N750" s="71"/>
      <c r="O750" s="71"/>
      <c r="P750" s="71"/>
      <c r="Q750" s="71"/>
      <c r="R750" s="71"/>
      <c r="S750" s="71"/>
      <c r="T750" s="71"/>
      <c r="U750" s="71"/>
      <c r="V750" s="71"/>
      <c r="W750" s="71"/>
    </row>
    <row r="751" spans="1:23">
      <c r="A751" s="70"/>
      <c r="B751" s="71"/>
      <c r="C751" s="72"/>
      <c r="D751" s="71"/>
      <c r="E751" s="71"/>
      <c r="F751" s="71"/>
      <c r="G751" s="71"/>
      <c r="H751" s="71"/>
      <c r="I751" s="71"/>
      <c r="J751" s="71"/>
      <c r="K751" s="71"/>
      <c r="L751" s="71"/>
      <c r="M751" s="72"/>
      <c r="N751" s="71"/>
      <c r="O751" s="71"/>
      <c r="P751" s="71"/>
      <c r="Q751" s="71"/>
      <c r="R751" s="71"/>
      <c r="S751" s="71"/>
      <c r="T751" s="71"/>
      <c r="U751" s="71"/>
      <c r="V751" s="71"/>
      <c r="W751" s="71"/>
    </row>
    <row r="752" spans="1:23">
      <c r="A752" s="70"/>
      <c r="B752" s="71"/>
      <c r="C752" s="72"/>
      <c r="D752" s="71"/>
      <c r="E752" s="71"/>
      <c r="F752" s="71"/>
      <c r="G752" s="71"/>
      <c r="H752" s="71"/>
      <c r="I752" s="71"/>
      <c r="J752" s="71"/>
      <c r="K752" s="71"/>
      <c r="L752" s="71"/>
      <c r="M752" s="72"/>
      <c r="N752" s="71"/>
      <c r="O752" s="71"/>
      <c r="P752" s="71"/>
      <c r="Q752" s="71"/>
      <c r="R752" s="71"/>
      <c r="S752" s="71"/>
      <c r="T752" s="71"/>
      <c r="U752" s="71"/>
      <c r="V752" s="71"/>
      <c r="W752" s="71"/>
    </row>
    <row r="753" spans="1:23">
      <c r="A753" s="70"/>
      <c r="B753" s="71"/>
      <c r="C753" s="72"/>
      <c r="D753" s="71"/>
      <c r="E753" s="71"/>
      <c r="F753" s="71"/>
      <c r="G753" s="71"/>
      <c r="H753" s="71"/>
      <c r="I753" s="71"/>
      <c r="J753" s="71"/>
      <c r="K753" s="71"/>
      <c r="L753" s="71"/>
      <c r="M753" s="72"/>
      <c r="N753" s="71"/>
      <c r="O753" s="71"/>
      <c r="P753" s="71"/>
      <c r="Q753" s="71"/>
      <c r="R753" s="71"/>
      <c r="S753" s="71"/>
      <c r="T753" s="71"/>
      <c r="U753" s="71"/>
      <c r="V753" s="71"/>
      <c r="W753" s="71"/>
    </row>
    <row r="754" spans="1:23">
      <c r="A754" s="70"/>
      <c r="B754" s="71"/>
      <c r="C754" s="72"/>
      <c r="D754" s="71"/>
      <c r="E754" s="71"/>
      <c r="F754" s="71"/>
      <c r="G754" s="71"/>
      <c r="H754" s="71"/>
      <c r="I754" s="71"/>
      <c r="J754" s="71"/>
      <c r="K754" s="71"/>
      <c r="L754" s="71"/>
      <c r="M754" s="72"/>
      <c r="N754" s="71"/>
      <c r="O754" s="71"/>
      <c r="P754" s="71"/>
      <c r="Q754" s="71"/>
      <c r="R754" s="71"/>
      <c r="S754" s="71"/>
      <c r="T754" s="71"/>
      <c r="U754" s="71"/>
      <c r="V754" s="71"/>
      <c r="W754" s="71"/>
    </row>
    <row r="755" spans="1:23">
      <c r="A755" s="70"/>
      <c r="B755" s="71"/>
      <c r="C755" s="72"/>
      <c r="D755" s="71"/>
      <c r="E755" s="71"/>
      <c r="F755" s="71"/>
      <c r="G755" s="71"/>
      <c r="H755" s="71"/>
      <c r="I755" s="71"/>
      <c r="J755" s="71"/>
      <c r="K755" s="71"/>
      <c r="L755" s="71"/>
      <c r="M755" s="72"/>
      <c r="N755" s="71"/>
      <c r="O755" s="71"/>
      <c r="P755" s="71"/>
      <c r="Q755" s="71"/>
      <c r="R755" s="71"/>
      <c r="S755" s="71"/>
      <c r="T755" s="71"/>
      <c r="U755" s="71"/>
      <c r="V755" s="71"/>
      <c r="W755" s="71"/>
    </row>
    <row r="756" spans="1:23">
      <c r="A756" s="70"/>
      <c r="B756" s="71"/>
      <c r="C756" s="72"/>
      <c r="D756" s="71"/>
      <c r="E756" s="71"/>
      <c r="F756" s="71"/>
      <c r="G756" s="71"/>
      <c r="H756" s="71"/>
      <c r="I756" s="71"/>
      <c r="J756" s="71"/>
      <c r="K756" s="71"/>
      <c r="L756" s="71"/>
      <c r="M756" s="72"/>
      <c r="N756" s="71"/>
      <c r="O756" s="71"/>
      <c r="P756" s="71"/>
      <c r="Q756" s="71"/>
      <c r="R756" s="71"/>
      <c r="S756" s="71"/>
      <c r="T756" s="71"/>
      <c r="U756" s="71"/>
      <c r="V756" s="71"/>
      <c r="W756" s="71"/>
    </row>
    <row r="757" spans="1:23">
      <c r="A757" s="70"/>
      <c r="B757" s="71"/>
      <c r="C757" s="72"/>
      <c r="D757" s="71"/>
      <c r="E757" s="71"/>
      <c r="F757" s="71"/>
      <c r="G757" s="71"/>
      <c r="H757" s="71"/>
      <c r="I757" s="71"/>
      <c r="J757" s="71"/>
      <c r="K757" s="71"/>
      <c r="L757" s="71"/>
      <c r="M757" s="72"/>
      <c r="N757" s="71"/>
      <c r="O757" s="71"/>
      <c r="P757" s="71"/>
      <c r="Q757" s="71"/>
      <c r="R757" s="71"/>
      <c r="S757" s="71"/>
      <c r="T757" s="71"/>
      <c r="U757" s="71"/>
      <c r="V757" s="71"/>
      <c r="W757" s="71"/>
    </row>
    <row r="758" spans="1:23">
      <c r="A758" s="70"/>
      <c r="B758" s="71"/>
      <c r="C758" s="72"/>
      <c r="D758" s="71"/>
      <c r="E758" s="71"/>
      <c r="F758" s="71"/>
      <c r="G758" s="71"/>
      <c r="H758" s="71"/>
      <c r="I758" s="71"/>
      <c r="J758" s="71"/>
      <c r="K758" s="71"/>
      <c r="L758" s="71"/>
      <c r="M758" s="72"/>
      <c r="N758" s="71"/>
      <c r="O758" s="71"/>
      <c r="P758" s="71"/>
      <c r="Q758" s="71"/>
      <c r="R758" s="71"/>
      <c r="S758" s="71"/>
      <c r="T758" s="71"/>
      <c r="U758" s="71"/>
      <c r="V758" s="71"/>
      <c r="W758" s="71"/>
    </row>
    <row r="759" spans="1:23">
      <c r="A759" s="70"/>
      <c r="B759" s="71"/>
      <c r="C759" s="72"/>
      <c r="D759" s="71"/>
      <c r="E759" s="71"/>
      <c r="F759" s="71"/>
      <c r="G759" s="71"/>
      <c r="H759" s="71"/>
      <c r="I759" s="71"/>
      <c r="J759" s="71"/>
      <c r="K759" s="71"/>
      <c r="L759" s="71"/>
      <c r="M759" s="72"/>
      <c r="N759" s="71"/>
      <c r="O759" s="71"/>
      <c r="P759" s="71"/>
      <c r="Q759" s="71"/>
      <c r="R759" s="71"/>
      <c r="S759" s="71"/>
      <c r="T759" s="71"/>
      <c r="U759" s="71"/>
      <c r="V759" s="71"/>
      <c r="W759" s="71"/>
    </row>
    <row r="760" spans="1:23">
      <c r="A760" s="70"/>
      <c r="B760" s="71"/>
      <c r="C760" s="72"/>
      <c r="D760" s="71"/>
      <c r="E760" s="71"/>
      <c r="F760" s="71"/>
      <c r="G760" s="71"/>
      <c r="H760" s="71"/>
      <c r="I760" s="71"/>
      <c r="J760" s="71"/>
      <c r="K760" s="71"/>
      <c r="L760" s="71"/>
      <c r="M760" s="72"/>
      <c r="N760" s="71"/>
      <c r="O760" s="71"/>
      <c r="P760" s="71"/>
      <c r="Q760" s="71"/>
      <c r="R760" s="71"/>
      <c r="S760" s="71"/>
      <c r="T760" s="71"/>
      <c r="U760" s="71"/>
      <c r="V760" s="71"/>
      <c r="W760" s="71"/>
    </row>
    <row r="761" spans="1:23">
      <c r="A761" s="70"/>
      <c r="B761" s="71"/>
      <c r="C761" s="72"/>
      <c r="D761" s="71"/>
      <c r="E761" s="71"/>
      <c r="F761" s="71"/>
      <c r="G761" s="71"/>
      <c r="H761" s="71"/>
      <c r="I761" s="71"/>
      <c r="J761" s="71"/>
      <c r="K761" s="71"/>
      <c r="L761" s="71"/>
      <c r="M761" s="72"/>
      <c r="N761" s="71"/>
      <c r="O761" s="71"/>
      <c r="P761" s="71"/>
      <c r="Q761" s="71"/>
      <c r="R761" s="71"/>
      <c r="S761" s="71"/>
      <c r="T761" s="71"/>
      <c r="U761" s="71"/>
      <c r="V761" s="71"/>
      <c r="W761" s="71"/>
    </row>
    <row r="762" spans="1:23">
      <c r="A762" s="70"/>
      <c r="B762" s="71"/>
      <c r="C762" s="72"/>
      <c r="D762" s="71"/>
      <c r="E762" s="71"/>
      <c r="F762" s="71"/>
      <c r="G762" s="71"/>
      <c r="H762" s="71"/>
      <c r="I762" s="71"/>
      <c r="J762" s="71"/>
      <c r="K762" s="71"/>
      <c r="L762" s="71"/>
      <c r="M762" s="72"/>
      <c r="N762" s="71"/>
      <c r="O762" s="71"/>
      <c r="P762" s="71"/>
      <c r="Q762" s="71"/>
      <c r="R762" s="71"/>
      <c r="S762" s="71"/>
      <c r="T762" s="71"/>
      <c r="U762" s="71"/>
      <c r="V762" s="71"/>
      <c r="W762" s="71"/>
    </row>
    <row r="763" spans="1:23">
      <c r="A763" s="70"/>
      <c r="B763" s="71"/>
      <c r="C763" s="72"/>
      <c r="D763" s="71"/>
      <c r="E763" s="71"/>
      <c r="F763" s="71"/>
      <c r="G763" s="71"/>
      <c r="H763" s="71"/>
      <c r="I763" s="71"/>
      <c r="J763" s="71"/>
      <c r="K763" s="71"/>
      <c r="L763" s="71"/>
      <c r="M763" s="72"/>
      <c r="N763" s="71"/>
      <c r="O763" s="71"/>
      <c r="P763" s="71"/>
      <c r="Q763" s="71"/>
      <c r="R763" s="71"/>
      <c r="S763" s="71"/>
      <c r="T763" s="71"/>
      <c r="U763" s="71"/>
      <c r="V763" s="71"/>
      <c r="W763" s="71"/>
    </row>
    <row r="764" spans="1:23">
      <c r="A764" s="70"/>
      <c r="B764" s="71"/>
      <c r="C764" s="72"/>
      <c r="D764" s="71"/>
      <c r="E764" s="71"/>
      <c r="F764" s="71"/>
      <c r="G764" s="71"/>
      <c r="H764" s="71"/>
      <c r="I764" s="71"/>
      <c r="J764" s="71"/>
      <c r="K764" s="71"/>
      <c r="L764" s="71"/>
      <c r="M764" s="72"/>
      <c r="N764" s="71"/>
      <c r="O764" s="71"/>
      <c r="P764" s="71"/>
      <c r="Q764" s="71"/>
      <c r="R764" s="71"/>
      <c r="S764" s="71"/>
      <c r="T764" s="71"/>
      <c r="U764" s="71"/>
      <c r="V764" s="71"/>
      <c r="W764" s="71"/>
    </row>
    <row r="765" spans="1:23">
      <c r="A765" s="70"/>
      <c r="B765" s="71"/>
      <c r="C765" s="72"/>
      <c r="D765" s="71"/>
      <c r="E765" s="71"/>
      <c r="F765" s="71"/>
      <c r="G765" s="71"/>
      <c r="H765" s="71"/>
      <c r="I765" s="71"/>
      <c r="J765" s="71"/>
      <c r="K765" s="71"/>
      <c r="L765" s="71"/>
      <c r="M765" s="72"/>
      <c r="N765" s="71"/>
      <c r="O765" s="71"/>
      <c r="P765" s="71"/>
      <c r="Q765" s="71"/>
      <c r="R765" s="71"/>
      <c r="S765" s="71"/>
      <c r="T765" s="71"/>
      <c r="U765" s="71"/>
      <c r="V765" s="71"/>
      <c r="W765" s="71"/>
    </row>
    <row r="766" spans="1:23">
      <c r="A766" s="70"/>
      <c r="B766" s="71"/>
      <c r="C766" s="72"/>
      <c r="D766" s="71"/>
      <c r="E766" s="71"/>
      <c r="F766" s="71"/>
      <c r="G766" s="71"/>
      <c r="H766" s="71"/>
      <c r="I766" s="71"/>
      <c r="J766" s="71"/>
      <c r="K766" s="71"/>
      <c r="L766" s="71"/>
      <c r="M766" s="72"/>
      <c r="N766" s="71"/>
      <c r="O766" s="71"/>
      <c r="P766" s="71"/>
      <c r="Q766" s="71"/>
      <c r="R766" s="71"/>
      <c r="S766" s="71"/>
      <c r="T766" s="71"/>
      <c r="U766" s="71"/>
      <c r="V766" s="71"/>
      <c r="W766" s="71"/>
    </row>
    <row r="767" spans="1:23">
      <c r="A767" s="70"/>
      <c r="B767" s="71"/>
      <c r="C767" s="72"/>
      <c r="D767" s="71"/>
      <c r="E767" s="71"/>
      <c r="F767" s="71"/>
      <c r="G767" s="71"/>
      <c r="H767" s="71"/>
      <c r="I767" s="71"/>
      <c r="J767" s="71"/>
      <c r="K767" s="71"/>
      <c r="L767" s="71"/>
      <c r="M767" s="72"/>
      <c r="N767" s="71"/>
      <c r="O767" s="71"/>
      <c r="P767" s="71"/>
      <c r="Q767" s="71"/>
      <c r="R767" s="71"/>
      <c r="S767" s="71"/>
      <c r="T767" s="71"/>
      <c r="U767" s="71"/>
      <c r="V767" s="71"/>
      <c r="W767" s="71"/>
    </row>
    <row r="768" spans="1:23">
      <c r="A768" s="70"/>
      <c r="B768" s="71"/>
      <c r="C768" s="72"/>
      <c r="D768" s="71"/>
      <c r="E768" s="71"/>
      <c r="F768" s="71"/>
      <c r="G768" s="71"/>
      <c r="H768" s="71"/>
      <c r="I768" s="71"/>
      <c r="J768" s="71"/>
      <c r="K768" s="71"/>
      <c r="L768" s="71"/>
      <c r="M768" s="72"/>
      <c r="N768" s="71"/>
      <c r="O768" s="71"/>
      <c r="P768" s="71"/>
      <c r="Q768" s="71"/>
      <c r="R768" s="71"/>
      <c r="S768" s="71"/>
      <c r="T768" s="71"/>
      <c r="U768" s="71"/>
      <c r="V768" s="71"/>
      <c r="W768" s="71"/>
    </row>
    <row r="769" spans="1:23">
      <c r="A769" s="70"/>
      <c r="B769" s="71"/>
      <c r="C769" s="72"/>
      <c r="D769" s="71"/>
      <c r="E769" s="71"/>
      <c r="F769" s="71"/>
      <c r="G769" s="71"/>
      <c r="H769" s="71"/>
      <c r="I769" s="71"/>
      <c r="J769" s="71"/>
      <c r="K769" s="71"/>
      <c r="L769" s="71"/>
      <c r="M769" s="72"/>
      <c r="N769" s="71"/>
      <c r="O769" s="71"/>
      <c r="P769" s="71"/>
      <c r="Q769" s="71"/>
      <c r="R769" s="71"/>
      <c r="S769" s="71"/>
      <c r="T769" s="71"/>
      <c r="U769" s="71"/>
      <c r="V769" s="71"/>
      <c r="W769" s="71"/>
    </row>
    <row r="770" spans="1:23">
      <c r="A770" s="70"/>
      <c r="B770" s="71"/>
      <c r="C770" s="72"/>
      <c r="D770" s="71"/>
      <c r="E770" s="71"/>
      <c r="F770" s="71"/>
      <c r="G770" s="71"/>
      <c r="H770" s="71"/>
      <c r="I770" s="71"/>
      <c r="J770" s="71"/>
      <c r="K770" s="71"/>
      <c r="L770" s="71"/>
      <c r="M770" s="72"/>
      <c r="N770" s="71"/>
      <c r="O770" s="71"/>
      <c r="P770" s="71"/>
      <c r="Q770" s="71"/>
      <c r="R770" s="71"/>
      <c r="S770" s="71"/>
      <c r="T770" s="71"/>
      <c r="U770" s="71"/>
      <c r="V770" s="71"/>
      <c r="W770" s="71"/>
    </row>
    <row r="771" spans="1:23">
      <c r="A771" s="70"/>
      <c r="B771" s="71"/>
      <c r="C771" s="72"/>
      <c r="D771" s="71"/>
      <c r="E771" s="71"/>
      <c r="F771" s="71"/>
      <c r="G771" s="71"/>
      <c r="H771" s="71"/>
      <c r="I771" s="71"/>
      <c r="J771" s="71"/>
      <c r="K771" s="71"/>
      <c r="L771" s="71"/>
      <c r="M771" s="72"/>
      <c r="N771" s="71"/>
      <c r="O771" s="71"/>
      <c r="P771" s="71"/>
      <c r="Q771" s="71"/>
      <c r="R771" s="71"/>
      <c r="S771" s="71"/>
      <c r="T771" s="71"/>
      <c r="U771" s="71"/>
      <c r="V771" s="71"/>
      <c r="W771" s="71"/>
    </row>
    <row r="772" spans="1:23">
      <c r="A772" s="70"/>
      <c r="B772" s="71"/>
      <c r="C772" s="72"/>
      <c r="D772" s="71"/>
      <c r="E772" s="71"/>
      <c r="F772" s="71"/>
      <c r="G772" s="71"/>
      <c r="H772" s="71"/>
      <c r="I772" s="71"/>
      <c r="J772" s="71"/>
      <c r="K772" s="71"/>
      <c r="L772" s="71"/>
      <c r="M772" s="72"/>
      <c r="N772" s="71"/>
      <c r="O772" s="71"/>
      <c r="P772" s="71"/>
      <c r="Q772" s="71"/>
      <c r="R772" s="71"/>
      <c r="S772" s="71"/>
      <c r="T772" s="71"/>
      <c r="U772" s="71"/>
      <c r="V772" s="71"/>
      <c r="W772" s="71"/>
    </row>
    <row r="773" spans="1:23">
      <c r="A773" s="70"/>
      <c r="B773" s="71"/>
      <c r="C773" s="72"/>
      <c r="D773" s="71"/>
      <c r="E773" s="71"/>
      <c r="F773" s="71"/>
      <c r="G773" s="71"/>
      <c r="H773" s="71"/>
      <c r="I773" s="71"/>
      <c r="J773" s="71"/>
      <c r="K773" s="71"/>
      <c r="L773" s="71"/>
      <c r="M773" s="72"/>
      <c r="N773" s="71"/>
      <c r="O773" s="71"/>
      <c r="P773" s="71"/>
      <c r="Q773" s="71"/>
      <c r="R773" s="71"/>
      <c r="S773" s="71"/>
      <c r="T773" s="71"/>
      <c r="U773" s="71"/>
      <c r="V773" s="71"/>
      <c r="W773" s="71"/>
    </row>
    <row r="774" spans="1:23">
      <c r="A774" s="70"/>
      <c r="B774" s="71"/>
      <c r="C774" s="72"/>
      <c r="D774" s="71"/>
      <c r="E774" s="71"/>
      <c r="F774" s="71"/>
      <c r="G774" s="71"/>
      <c r="H774" s="71"/>
      <c r="I774" s="71"/>
      <c r="J774" s="71"/>
      <c r="K774" s="71"/>
      <c r="L774" s="71"/>
      <c r="M774" s="72"/>
      <c r="N774" s="71"/>
      <c r="O774" s="71"/>
      <c r="P774" s="71"/>
      <c r="Q774" s="71"/>
      <c r="R774" s="71"/>
      <c r="S774" s="71"/>
      <c r="T774" s="71"/>
      <c r="U774" s="71"/>
      <c r="V774" s="71"/>
      <c r="W774" s="71"/>
    </row>
    <row r="775" spans="1:23">
      <c r="A775" s="70"/>
      <c r="B775" s="71"/>
      <c r="C775" s="72"/>
      <c r="D775" s="71"/>
      <c r="E775" s="71"/>
      <c r="F775" s="71"/>
      <c r="G775" s="71"/>
      <c r="H775" s="71"/>
      <c r="I775" s="71"/>
      <c r="J775" s="71"/>
      <c r="K775" s="71"/>
      <c r="L775" s="71"/>
      <c r="M775" s="72"/>
      <c r="N775" s="71"/>
      <c r="O775" s="71"/>
      <c r="P775" s="71"/>
      <c r="Q775" s="71"/>
      <c r="R775" s="71"/>
      <c r="S775" s="71"/>
      <c r="T775" s="71"/>
      <c r="U775" s="71"/>
      <c r="V775" s="71"/>
      <c r="W775" s="71"/>
    </row>
    <row r="776" spans="1:23">
      <c r="A776" s="70"/>
      <c r="B776" s="71"/>
      <c r="C776" s="72"/>
      <c r="D776" s="71"/>
      <c r="E776" s="71"/>
      <c r="F776" s="71"/>
      <c r="G776" s="71"/>
      <c r="H776" s="71"/>
      <c r="I776" s="71"/>
      <c r="J776" s="71"/>
      <c r="K776" s="71"/>
      <c r="L776" s="71"/>
      <c r="M776" s="72"/>
      <c r="N776" s="71"/>
      <c r="O776" s="71"/>
      <c r="P776" s="71"/>
      <c r="Q776" s="71"/>
      <c r="R776" s="71"/>
      <c r="S776" s="71"/>
      <c r="T776" s="71"/>
      <c r="U776" s="71"/>
      <c r="V776" s="71"/>
      <c r="W776" s="71"/>
    </row>
    <row r="777" spans="1:23">
      <c r="A777" s="70"/>
      <c r="B777" s="71"/>
      <c r="C777" s="72"/>
      <c r="D777" s="71"/>
      <c r="E777" s="71"/>
      <c r="F777" s="71"/>
      <c r="G777" s="71"/>
      <c r="H777" s="71"/>
      <c r="I777" s="71"/>
      <c r="J777" s="71"/>
      <c r="K777" s="71"/>
      <c r="L777" s="71"/>
      <c r="M777" s="72"/>
      <c r="N777" s="71"/>
      <c r="O777" s="71"/>
      <c r="P777" s="71"/>
      <c r="Q777" s="71"/>
      <c r="R777" s="71"/>
      <c r="S777" s="71"/>
      <c r="T777" s="71"/>
      <c r="U777" s="71"/>
      <c r="V777" s="71"/>
      <c r="W777" s="71"/>
    </row>
    <row r="778" spans="1:23">
      <c r="A778" s="70"/>
      <c r="B778" s="71"/>
      <c r="C778" s="72"/>
      <c r="D778" s="71"/>
      <c r="E778" s="71"/>
      <c r="F778" s="71"/>
      <c r="G778" s="71"/>
      <c r="H778" s="71"/>
      <c r="I778" s="71"/>
      <c r="J778" s="71"/>
      <c r="K778" s="71"/>
      <c r="L778" s="71"/>
      <c r="M778" s="72"/>
      <c r="N778" s="71"/>
      <c r="O778" s="71"/>
      <c r="P778" s="71"/>
      <c r="Q778" s="71"/>
      <c r="R778" s="71"/>
      <c r="S778" s="71"/>
      <c r="T778" s="71"/>
      <c r="U778" s="71"/>
      <c r="V778" s="71"/>
      <c r="W778" s="71"/>
    </row>
    <row r="779" spans="1:23">
      <c r="A779" s="70"/>
      <c r="B779" s="71"/>
      <c r="C779" s="72"/>
      <c r="D779" s="71"/>
      <c r="E779" s="71"/>
      <c r="F779" s="71"/>
      <c r="G779" s="71"/>
      <c r="H779" s="71"/>
      <c r="I779" s="71"/>
      <c r="J779" s="71"/>
      <c r="K779" s="71"/>
      <c r="L779" s="71"/>
      <c r="M779" s="72"/>
      <c r="N779" s="71"/>
      <c r="O779" s="71"/>
      <c r="P779" s="71"/>
      <c r="Q779" s="71"/>
      <c r="R779" s="71"/>
      <c r="S779" s="71"/>
      <c r="T779" s="71"/>
      <c r="U779" s="71"/>
      <c r="V779" s="71"/>
      <c r="W779" s="71"/>
    </row>
    <row r="780" spans="1:23">
      <c r="A780" s="70"/>
      <c r="B780" s="71"/>
      <c r="C780" s="72"/>
      <c r="D780" s="71"/>
      <c r="E780" s="71"/>
      <c r="F780" s="71"/>
      <c r="G780" s="71"/>
      <c r="H780" s="71"/>
      <c r="I780" s="71"/>
      <c r="J780" s="71"/>
      <c r="K780" s="71"/>
      <c r="L780" s="71"/>
      <c r="M780" s="72"/>
      <c r="N780" s="71"/>
      <c r="O780" s="71"/>
      <c r="P780" s="71"/>
      <c r="Q780" s="71"/>
      <c r="R780" s="71"/>
      <c r="S780" s="71"/>
      <c r="T780" s="71"/>
      <c r="U780" s="71"/>
      <c r="V780" s="71"/>
      <c r="W780" s="71"/>
    </row>
    <row r="781" spans="1:23">
      <c r="A781" s="70"/>
      <c r="B781" s="71"/>
      <c r="C781" s="72"/>
      <c r="D781" s="71"/>
      <c r="E781" s="71"/>
      <c r="F781" s="71"/>
      <c r="G781" s="71"/>
      <c r="H781" s="71"/>
      <c r="I781" s="71"/>
      <c r="J781" s="71"/>
      <c r="K781" s="71"/>
      <c r="L781" s="71"/>
      <c r="M781" s="72"/>
      <c r="N781" s="71"/>
      <c r="O781" s="71"/>
      <c r="P781" s="71"/>
      <c r="Q781" s="71"/>
      <c r="R781" s="71"/>
      <c r="S781" s="71"/>
      <c r="T781" s="71"/>
      <c r="U781" s="71"/>
      <c r="V781" s="71"/>
      <c r="W781" s="71"/>
    </row>
    <row r="782" spans="1:23">
      <c r="A782" s="70"/>
      <c r="B782" s="71"/>
      <c r="C782" s="72"/>
      <c r="D782" s="71"/>
      <c r="E782" s="71"/>
      <c r="F782" s="71"/>
      <c r="G782" s="71"/>
      <c r="H782" s="71"/>
      <c r="I782" s="71"/>
      <c r="J782" s="71"/>
      <c r="K782" s="71"/>
      <c r="L782" s="71"/>
      <c r="M782" s="72"/>
      <c r="N782" s="71"/>
      <c r="O782" s="71"/>
      <c r="P782" s="71"/>
      <c r="Q782" s="71"/>
      <c r="R782" s="71"/>
      <c r="S782" s="71"/>
      <c r="T782" s="71"/>
      <c r="U782" s="71"/>
      <c r="V782" s="71"/>
      <c r="W782" s="71"/>
    </row>
    <row r="783" spans="1:23">
      <c r="A783" s="70"/>
      <c r="B783" s="71"/>
      <c r="C783" s="72"/>
      <c r="D783" s="71"/>
      <c r="E783" s="71"/>
      <c r="F783" s="71"/>
      <c r="G783" s="71"/>
      <c r="H783" s="71"/>
      <c r="I783" s="71"/>
      <c r="J783" s="71"/>
      <c r="K783" s="71"/>
      <c r="L783" s="71"/>
      <c r="M783" s="72"/>
      <c r="N783" s="71"/>
      <c r="O783" s="71"/>
      <c r="P783" s="71"/>
      <c r="Q783" s="71"/>
      <c r="R783" s="71"/>
      <c r="S783" s="71"/>
      <c r="T783" s="71"/>
      <c r="U783" s="71"/>
      <c r="V783" s="71"/>
      <c r="W783" s="71"/>
    </row>
    <row r="784" spans="1:23">
      <c r="A784" s="70"/>
      <c r="B784" s="71"/>
      <c r="C784" s="72"/>
      <c r="D784" s="71"/>
      <c r="E784" s="71"/>
      <c r="F784" s="71"/>
      <c r="G784" s="71"/>
      <c r="H784" s="71"/>
      <c r="I784" s="71"/>
      <c r="J784" s="71"/>
      <c r="K784" s="71"/>
      <c r="L784" s="71"/>
      <c r="M784" s="72"/>
      <c r="N784" s="71"/>
      <c r="O784" s="71"/>
      <c r="P784" s="71"/>
      <c r="Q784" s="71"/>
      <c r="R784" s="71"/>
      <c r="S784" s="71"/>
      <c r="T784" s="71"/>
      <c r="U784" s="71"/>
      <c r="V784" s="71"/>
      <c r="W784" s="71"/>
    </row>
    <row r="785" spans="1:23">
      <c r="A785" s="70"/>
      <c r="B785" s="71"/>
      <c r="C785" s="72"/>
      <c r="D785" s="71"/>
      <c r="E785" s="71"/>
      <c r="F785" s="71"/>
      <c r="G785" s="71"/>
      <c r="H785" s="71"/>
      <c r="I785" s="71"/>
      <c r="J785" s="71"/>
      <c r="K785" s="71"/>
      <c r="L785" s="71"/>
      <c r="M785" s="72"/>
      <c r="N785" s="71"/>
      <c r="O785" s="71"/>
      <c r="P785" s="71"/>
      <c r="Q785" s="71"/>
      <c r="R785" s="71"/>
      <c r="S785" s="71"/>
      <c r="T785" s="71"/>
      <c r="U785" s="71"/>
      <c r="V785" s="71"/>
      <c r="W785" s="71"/>
    </row>
    <row r="786" spans="1:23">
      <c r="A786" s="70"/>
      <c r="B786" s="71"/>
      <c r="C786" s="72"/>
      <c r="D786" s="71"/>
      <c r="E786" s="71"/>
      <c r="F786" s="71"/>
      <c r="G786" s="71"/>
      <c r="H786" s="71"/>
      <c r="I786" s="71"/>
      <c r="J786" s="71"/>
      <c r="K786" s="71"/>
      <c r="L786" s="71"/>
      <c r="M786" s="72"/>
      <c r="N786" s="71"/>
      <c r="O786" s="71"/>
      <c r="P786" s="71"/>
      <c r="Q786" s="71"/>
      <c r="R786" s="71"/>
      <c r="S786" s="71"/>
      <c r="T786" s="71"/>
      <c r="U786" s="71"/>
      <c r="V786" s="71"/>
      <c r="W786" s="71"/>
    </row>
    <row r="787" spans="1:23">
      <c r="A787" s="70"/>
      <c r="B787" s="71"/>
      <c r="C787" s="72"/>
      <c r="D787" s="71"/>
      <c r="E787" s="71"/>
      <c r="F787" s="71"/>
      <c r="G787" s="71"/>
      <c r="H787" s="71"/>
      <c r="I787" s="71"/>
      <c r="J787" s="71"/>
      <c r="K787" s="71"/>
      <c r="L787" s="71"/>
      <c r="M787" s="72"/>
      <c r="N787" s="71"/>
      <c r="O787" s="71"/>
      <c r="P787" s="71"/>
      <c r="Q787" s="71"/>
      <c r="R787" s="71"/>
      <c r="S787" s="71"/>
      <c r="T787" s="71"/>
      <c r="U787" s="71"/>
      <c r="V787" s="71"/>
      <c r="W787" s="71"/>
    </row>
    <row r="788" spans="1:23">
      <c r="A788" s="70"/>
      <c r="B788" s="71"/>
      <c r="C788" s="72"/>
      <c r="D788" s="71"/>
      <c r="E788" s="71"/>
      <c r="F788" s="71"/>
      <c r="G788" s="71"/>
      <c r="H788" s="71"/>
      <c r="I788" s="71"/>
      <c r="J788" s="71"/>
      <c r="K788" s="71"/>
      <c r="L788" s="71"/>
      <c r="M788" s="72"/>
      <c r="N788" s="71"/>
      <c r="O788" s="71"/>
      <c r="P788" s="71"/>
      <c r="Q788" s="71"/>
      <c r="R788" s="71"/>
      <c r="S788" s="71"/>
      <c r="T788" s="71"/>
      <c r="U788" s="71"/>
      <c r="V788" s="71"/>
      <c r="W788" s="71"/>
    </row>
    <row r="789" spans="1:23">
      <c r="A789" s="70"/>
      <c r="B789" s="71"/>
      <c r="C789" s="72"/>
      <c r="D789" s="71"/>
      <c r="E789" s="71"/>
      <c r="F789" s="71"/>
      <c r="G789" s="71"/>
      <c r="H789" s="71"/>
      <c r="I789" s="71"/>
      <c r="J789" s="71"/>
      <c r="K789" s="71"/>
      <c r="L789" s="71"/>
      <c r="M789" s="72"/>
      <c r="N789" s="71"/>
      <c r="O789" s="71"/>
      <c r="P789" s="71"/>
      <c r="Q789" s="71"/>
      <c r="R789" s="71"/>
      <c r="S789" s="71"/>
      <c r="T789" s="71"/>
      <c r="U789" s="71"/>
      <c r="V789" s="71"/>
      <c r="W789" s="71"/>
    </row>
    <row r="790" spans="1:23">
      <c r="A790" s="70"/>
      <c r="B790" s="71"/>
      <c r="C790" s="72"/>
      <c r="D790" s="71"/>
      <c r="E790" s="71"/>
      <c r="F790" s="71"/>
      <c r="G790" s="71"/>
      <c r="H790" s="71"/>
      <c r="I790" s="71"/>
      <c r="J790" s="71"/>
      <c r="K790" s="71"/>
      <c r="L790" s="71"/>
      <c r="M790" s="72"/>
      <c r="N790" s="71"/>
      <c r="O790" s="71"/>
      <c r="P790" s="71"/>
      <c r="Q790" s="71"/>
      <c r="R790" s="71"/>
      <c r="S790" s="71"/>
      <c r="T790" s="71"/>
      <c r="U790" s="71"/>
      <c r="V790" s="71"/>
      <c r="W790" s="71"/>
    </row>
    <row r="791" spans="1:23">
      <c r="A791" s="70"/>
      <c r="B791" s="71"/>
      <c r="C791" s="72"/>
      <c r="D791" s="71"/>
      <c r="E791" s="71"/>
      <c r="F791" s="71"/>
      <c r="G791" s="71"/>
      <c r="H791" s="71"/>
      <c r="I791" s="71"/>
      <c r="J791" s="71"/>
      <c r="K791" s="71"/>
      <c r="L791" s="71"/>
      <c r="M791" s="72"/>
      <c r="N791" s="71"/>
      <c r="O791" s="71"/>
      <c r="P791" s="71"/>
      <c r="Q791" s="71"/>
      <c r="R791" s="71"/>
      <c r="S791" s="71"/>
      <c r="T791" s="71"/>
      <c r="U791" s="71"/>
      <c r="V791" s="71"/>
      <c r="W791" s="71"/>
    </row>
    <row r="792" spans="1:23">
      <c r="A792" s="70"/>
      <c r="B792" s="71"/>
      <c r="C792" s="72"/>
      <c r="D792" s="71"/>
      <c r="E792" s="71"/>
      <c r="F792" s="71"/>
      <c r="G792" s="71"/>
      <c r="H792" s="71"/>
      <c r="I792" s="71"/>
      <c r="J792" s="71"/>
      <c r="K792" s="71"/>
      <c r="L792" s="71"/>
      <c r="M792" s="72"/>
      <c r="N792" s="71"/>
      <c r="O792" s="71"/>
      <c r="P792" s="71"/>
      <c r="Q792" s="71"/>
      <c r="R792" s="71"/>
      <c r="S792" s="71"/>
      <c r="T792" s="71"/>
      <c r="U792" s="71"/>
      <c r="V792" s="71"/>
      <c r="W792" s="71"/>
    </row>
    <row r="793" spans="1:23">
      <c r="A793" s="70"/>
      <c r="B793" s="71"/>
      <c r="C793" s="72"/>
      <c r="D793" s="71"/>
      <c r="E793" s="71"/>
      <c r="F793" s="71"/>
      <c r="G793" s="71"/>
      <c r="H793" s="71"/>
      <c r="I793" s="71"/>
      <c r="J793" s="71"/>
      <c r="K793" s="71"/>
      <c r="L793" s="71"/>
      <c r="M793" s="72"/>
      <c r="N793" s="71"/>
      <c r="O793" s="71"/>
      <c r="P793" s="71"/>
      <c r="Q793" s="71"/>
      <c r="R793" s="71"/>
      <c r="S793" s="71"/>
      <c r="T793" s="71"/>
      <c r="U793" s="71"/>
      <c r="V793" s="71"/>
      <c r="W793" s="71"/>
    </row>
    <row r="794" spans="1:23">
      <c r="A794" s="70"/>
      <c r="B794" s="71"/>
      <c r="C794" s="72"/>
      <c r="D794" s="71"/>
      <c r="E794" s="71"/>
      <c r="F794" s="71"/>
      <c r="G794" s="71"/>
      <c r="H794" s="71"/>
      <c r="I794" s="71"/>
      <c r="J794" s="71"/>
      <c r="K794" s="71"/>
      <c r="L794" s="71"/>
      <c r="M794" s="72"/>
      <c r="N794" s="71"/>
      <c r="O794" s="71"/>
      <c r="P794" s="71"/>
      <c r="Q794" s="71"/>
      <c r="R794" s="71"/>
      <c r="S794" s="71"/>
      <c r="T794" s="71"/>
      <c r="U794" s="71"/>
      <c r="V794" s="71"/>
      <c r="W794" s="71"/>
    </row>
    <row r="795" spans="1:23">
      <c r="A795" s="70"/>
      <c r="B795" s="71"/>
      <c r="C795" s="72"/>
      <c r="D795" s="71"/>
      <c r="E795" s="71"/>
      <c r="F795" s="71"/>
      <c r="G795" s="71"/>
      <c r="H795" s="71"/>
      <c r="I795" s="71"/>
      <c r="J795" s="71"/>
      <c r="K795" s="71"/>
      <c r="L795" s="71"/>
      <c r="M795" s="72"/>
      <c r="N795" s="71"/>
      <c r="O795" s="71"/>
      <c r="P795" s="71"/>
      <c r="Q795" s="71"/>
      <c r="R795" s="71"/>
      <c r="S795" s="71"/>
      <c r="T795" s="71"/>
      <c r="U795" s="71"/>
      <c r="V795" s="71"/>
      <c r="W795" s="71"/>
    </row>
    <row r="796" spans="1:23">
      <c r="A796" s="70"/>
      <c r="B796" s="71"/>
      <c r="C796" s="72"/>
      <c r="D796" s="71"/>
      <c r="E796" s="71"/>
      <c r="F796" s="71"/>
      <c r="G796" s="71"/>
      <c r="H796" s="71"/>
      <c r="I796" s="71"/>
      <c r="J796" s="71"/>
      <c r="K796" s="71"/>
      <c r="L796" s="71"/>
      <c r="M796" s="72"/>
      <c r="N796" s="71"/>
      <c r="O796" s="71"/>
      <c r="P796" s="71"/>
      <c r="Q796" s="71"/>
      <c r="R796" s="71"/>
      <c r="S796" s="71"/>
      <c r="T796" s="71"/>
      <c r="U796" s="71"/>
      <c r="V796" s="71"/>
      <c r="W796" s="71"/>
    </row>
    <row r="797" spans="1:23">
      <c r="A797" s="70"/>
      <c r="B797" s="71"/>
      <c r="C797" s="72"/>
      <c r="D797" s="71"/>
      <c r="E797" s="71"/>
      <c r="F797" s="71"/>
      <c r="G797" s="71"/>
      <c r="H797" s="71"/>
      <c r="I797" s="71"/>
      <c r="J797" s="71"/>
      <c r="K797" s="71"/>
      <c r="L797" s="71"/>
      <c r="M797" s="72"/>
      <c r="N797" s="71"/>
      <c r="O797" s="71"/>
      <c r="P797" s="71"/>
      <c r="Q797" s="71"/>
      <c r="R797" s="71"/>
      <c r="S797" s="71"/>
      <c r="T797" s="71"/>
      <c r="U797" s="71"/>
      <c r="V797" s="71"/>
      <c r="W797" s="71"/>
    </row>
    <row r="798" spans="1:23">
      <c r="A798" s="70"/>
      <c r="B798" s="71"/>
      <c r="C798" s="72"/>
      <c r="D798" s="71"/>
      <c r="E798" s="71"/>
      <c r="F798" s="71"/>
      <c r="G798" s="71"/>
      <c r="H798" s="71"/>
      <c r="I798" s="71"/>
      <c r="J798" s="71"/>
      <c r="K798" s="71"/>
      <c r="L798" s="71"/>
      <c r="M798" s="72"/>
      <c r="N798" s="71"/>
      <c r="O798" s="71"/>
      <c r="P798" s="71"/>
      <c r="Q798" s="71"/>
      <c r="R798" s="71"/>
      <c r="S798" s="71"/>
      <c r="T798" s="71"/>
      <c r="U798" s="71"/>
      <c r="V798" s="71"/>
      <c r="W798" s="71"/>
    </row>
    <row r="799" spans="1:23">
      <c r="A799" s="70"/>
      <c r="B799" s="71"/>
      <c r="C799" s="72"/>
      <c r="D799" s="71"/>
      <c r="E799" s="71"/>
      <c r="F799" s="71"/>
      <c r="G799" s="71"/>
      <c r="H799" s="71"/>
      <c r="I799" s="71"/>
      <c r="J799" s="71"/>
      <c r="K799" s="71"/>
      <c r="L799" s="71"/>
      <c r="M799" s="72"/>
      <c r="N799" s="71"/>
      <c r="O799" s="71"/>
      <c r="P799" s="71"/>
      <c r="Q799" s="71"/>
      <c r="R799" s="71"/>
      <c r="S799" s="71"/>
      <c r="T799" s="71"/>
      <c r="U799" s="71"/>
      <c r="V799" s="71"/>
      <c r="W799" s="71"/>
    </row>
    <row r="800" spans="1:23">
      <c r="A800" s="70"/>
      <c r="B800" s="71"/>
      <c r="C800" s="72"/>
      <c r="D800" s="71"/>
      <c r="E800" s="71"/>
      <c r="F800" s="71"/>
      <c r="G800" s="71"/>
      <c r="H800" s="71"/>
      <c r="I800" s="71"/>
      <c r="J800" s="71"/>
      <c r="K800" s="71"/>
      <c r="L800" s="71"/>
      <c r="M800" s="72"/>
      <c r="N800" s="71"/>
      <c r="O800" s="71"/>
      <c r="P800" s="71"/>
      <c r="Q800" s="71"/>
      <c r="R800" s="71"/>
      <c r="S800" s="71"/>
      <c r="T800" s="71"/>
      <c r="U800" s="71"/>
      <c r="V800" s="71"/>
      <c r="W800" s="71"/>
    </row>
    <row r="801" spans="1:23">
      <c r="A801" s="70"/>
      <c r="B801" s="71"/>
      <c r="C801" s="72"/>
      <c r="D801" s="71"/>
      <c r="E801" s="71"/>
      <c r="F801" s="71"/>
      <c r="G801" s="71"/>
      <c r="H801" s="71"/>
      <c r="I801" s="71"/>
      <c r="J801" s="71"/>
      <c r="K801" s="71"/>
      <c r="L801" s="71"/>
      <c r="M801" s="72"/>
      <c r="N801" s="71"/>
      <c r="O801" s="71"/>
      <c r="P801" s="71"/>
      <c r="Q801" s="71"/>
      <c r="R801" s="71"/>
      <c r="S801" s="71"/>
      <c r="T801" s="71"/>
      <c r="U801" s="71"/>
      <c r="V801" s="71"/>
      <c r="W801" s="71"/>
    </row>
    <row r="802" spans="1:23">
      <c r="A802" s="70"/>
      <c r="B802" s="71"/>
      <c r="C802" s="72"/>
      <c r="D802" s="71"/>
      <c r="E802" s="71"/>
      <c r="F802" s="71"/>
      <c r="G802" s="71"/>
      <c r="H802" s="71"/>
      <c r="I802" s="71"/>
      <c r="J802" s="71"/>
      <c r="K802" s="71"/>
      <c r="L802" s="71"/>
      <c r="M802" s="72"/>
      <c r="N802" s="71"/>
      <c r="O802" s="71"/>
      <c r="P802" s="71"/>
      <c r="Q802" s="71"/>
      <c r="R802" s="71"/>
      <c r="S802" s="71"/>
      <c r="T802" s="71"/>
      <c r="U802" s="71"/>
      <c r="V802" s="71"/>
      <c r="W802" s="71"/>
    </row>
    <row r="803" spans="1:23">
      <c r="A803" s="70"/>
      <c r="B803" s="71"/>
      <c r="C803" s="72"/>
      <c r="D803" s="71"/>
      <c r="E803" s="71"/>
      <c r="F803" s="71"/>
      <c r="G803" s="71"/>
      <c r="H803" s="71"/>
      <c r="I803" s="71"/>
      <c r="J803" s="71"/>
      <c r="K803" s="71"/>
      <c r="L803" s="71"/>
      <c r="M803" s="72"/>
      <c r="N803" s="71"/>
      <c r="O803" s="71"/>
      <c r="P803" s="71"/>
      <c r="Q803" s="71"/>
      <c r="R803" s="71"/>
      <c r="S803" s="71"/>
      <c r="T803" s="71"/>
      <c r="U803" s="71"/>
      <c r="V803" s="71"/>
      <c r="W803" s="71"/>
    </row>
    <row r="804" spans="1:23">
      <c r="A804" s="70"/>
      <c r="B804" s="71"/>
      <c r="C804" s="72"/>
      <c r="D804" s="71"/>
      <c r="E804" s="71"/>
      <c r="F804" s="71"/>
      <c r="G804" s="71"/>
      <c r="H804" s="71"/>
      <c r="I804" s="71"/>
      <c r="J804" s="71"/>
      <c r="K804" s="71"/>
      <c r="L804" s="71"/>
      <c r="M804" s="72"/>
      <c r="N804" s="71"/>
      <c r="O804" s="71"/>
      <c r="P804" s="71"/>
      <c r="Q804" s="71"/>
      <c r="R804" s="71"/>
      <c r="S804" s="71"/>
      <c r="T804" s="71"/>
      <c r="U804" s="71"/>
      <c r="V804" s="71"/>
      <c r="W804" s="71"/>
    </row>
    <row r="805" spans="1:23">
      <c r="A805" s="70"/>
      <c r="B805" s="71"/>
      <c r="C805" s="72"/>
      <c r="D805" s="71"/>
      <c r="E805" s="71"/>
      <c r="F805" s="71"/>
      <c r="G805" s="71"/>
      <c r="H805" s="71"/>
      <c r="I805" s="71"/>
      <c r="J805" s="71"/>
      <c r="K805" s="71"/>
      <c r="L805" s="71"/>
      <c r="M805" s="72"/>
      <c r="N805" s="71"/>
      <c r="O805" s="71"/>
      <c r="P805" s="71"/>
      <c r="Q805" s="71"/>
      <c r="R805" s="71"/>
      <c r="S805" s="71"/>
      <c r="T805" s="71"/>
      <c r="U805" s="71"/>
      <c r="V805" s="71"/>
      <c r="W805" s="71"/>
    </row>
    <row r="806" spans="1:23">
      <c r="A806" s="70"/>
      <c r="B806" s="71"/>
      <c r="C806" s="72"/>
      <c r="D806" s="71"/>
      <c r="E806" s="71"/>
      <c r="F806" s="71"/>
      <c r="G806" s="71"/>
      <c r="H806" s="71"/>
      <c r="I806" s="71"/>
      <c r="J806" s="71"/>
      <c r="K806" s="71"/>
      <c r="L806" s="71"/>
      <c r="M806" s="72"/>
      <c r="N806" s="71"/>
      <c r="O806" s="71"/>
      <c r="P806" s="71"/>
      <c r="Q806" s="71"/>
      <c r="R806" s="71"/>
      <c r="S806" s="71"/>
      <c r="T806" s="71"/>
      <c r="U806" s="71"/>
      <c r="V806" s="71"/>
      <c r="W806" s="71"/>
    </row>
    <row r="807" spans="1:23">
      <c r="A807" s="70"/>
      <c r="B807" s="71"/>
      <c r="C807" s="72"/>
      <c r="D807" s="71"/>
      <c r="E807" s="71"/>
      <c r="F807" s="71"/>
      <c r="G807" s="71"/>
      <c r="H807" s="71"/>
      <c r="I807" s="71"/>
      <c r="J807" s="71"/>
      <c r="K807" s="71"/>
      <c r="L807" s="71"/>
      <c r="M807" s="72"/>
      <c r="N807" s="71"/>
      <c r="O807" s="71"/>
      <c r="P807" s="71"/>
      <c r="Q807" s="71"/>
      <c r="R807" s="71"/>
      <c r="S807" s="71"/>
      <c r="T807" s="71"/>
      <c r="U807" s="71"/>
      <c r="V807" s="71"/>
      <c r="W807" s="71"/>
    </row>
    <row r="808" spans="1:23">
      <c r="A808" s="70"/>
      <c r="B808" s="71"/>
      <c r="C808" s="72"/>
      <c r="D808" s="71"/>
      <c r="E808" s="71"/>
      <c r="F808" s="71"/>
      <c r="G808" s="71"/>
      <c r="H808" s="71"/>
      <c r="I808" s="71"/>
      <c r="J808" s="71"/>
      <c r="K808" s="71"/>
      <c r="L808" s="71"/>
      <c r="M808" s="72"/>
      <c r="N808" s="71"/>
      <c r="O808" s="71"/>
      <c r="P808" s="71"/>
      <c r="Q808" s="71"/>
      <c r="R808" s="71"/>
      <c r="S808" s="71"/>
      <c r="T808" s="71"/>
      <c r="U808" s="71"/>
      <c r="V808" s="71"/>
      <c r="W808" s="71"/>
    </row>
    <row r="809" spans="1:23">
      <c r="A809" s="70"/>
      <c r="B809" s="71"/>
      <c r="C809" s="72"/>
      <c r="D809" s="71"/>
      <c r="E809" s="71"/>
      <c r="F809" s="71"/>
      <c r="G809" s="71"/>
      <c r="H809" s="71"/>
      <c r="I809" s="71"/>
      <c r="J809" s="71"/>
      <c r="K809" s="71"/>
      <c r="L809" s="71"/>
      <c r="M809" s="72"/>
      <c r="N809" s="71"/>
      <c r="O809" s="71"/>
      <c r="P809" s="71"/>
      <c r="Q809" s="71"/>
      <c r="R809" s="71"/>
      <c r="S809" s="71"/>
      <c r="T809" s="71"/>
      <c r="U809" s="71"/>
      <c r="V809" s="71"/>
      <c r="W809" s="71"/>
    </row>
    <row r="810" spans="1:23">
      <c r="A810" s="70"/>
      <c r="B810" s="71"/>
      <c r="C810" s="72"/>
      <c r="D810" s="71"/>
      <c r="E810" s="71"/>
      <c r="F810" s="71"/>
      <c r="G810" s="71"/>
      <c r="H810" s="71"/>
      <c r="I810" s="71"/>
      <c r="J810" s="71"/>
      <c r="K810" s="71"/>
      <c r="L810" s="71"/>
      <c r="M810" s="72"/>
      <c r="N810" s="71"/>
      <c r="O810" s="71"/>
      <c r="P810" s="71"/>
      <c r="Q810" s="71"/>
      <c r="R810" s="71"/>
      <c r="S810" s="71"/>
      <c r="T810" s="71"/>
      <c r="U810" s="71"/>
      <c r="V810" s="71"/>
      <c r="W810" s="71"/>
    </row>
    <row r="811" spans="1:23">
      <c r="A811" s="70"/>
      <c r="B811" s="71"/>
      <c r="C811" s="72"/>
      <c r="D811" s="71"/>
      <c r="E811" s="71"/>
      <c r="F811" s="71"/>
      <c r="G811" s="71"/>
      <c r="H811" s="71"/>
      <c r="I811" s="71"/>
      <c r="J811" s="71"/>
      <c r="K811" s="71"/>
      <c r="L811" s="71"/>
      <c r="M811" s="72"/>
      <c r="N811" s="71"/>
      <c r="O811" s="71"/>
      <c r="P811" s="71"/>
      <c r="Q811" s="71"/>
      <c r="R811" s="71"/>
      <c r="S811" s="71"/>
      <c r="T811" s="71"/>
      <c r="U811" s="71"/>
      <c r="V811" s="71"/>
      <c r="W811" s="71"/>
    </row>
    <row r="812" spans="1:23">
      <c r="A812" s="70"/>
      <c r="B812" s="71"/>
      <c r="C812" s="72"/>
      <c r="D812" s="71"/>
      <c r="E812" s="71"/>
      <c r="F812" s="71"/>
      <c r="G812" s="71"/>
      <c r="H812" s="71"/>
      <c r="I812" s="71"/>
      <c r="J812" s="71"/>
      <c r="K812" s="71"/>
      <c r="L812" s="71"/>
      <c r="M812" s="72"/>
      <c r="N812" s="71"/>
      <c r="O812" s="71"/>
      <c r="P812" s="71"/>
      <c r="Q812" s="71"/>
      <c r="R812" s="71"/>
      <c r="S812" s="71"/>
      <c r="T812" s="71"/>
      <c r="U812" s="71"/>
      <c r="V812" s="71"/>
      <c r="W812" s="71"/>
    </row>
    <row r="813" spans="1:23">
      <c r="A813" s="70"/>
      <c r="B813" s="71"/>
      <c r="C813" s="72"/>
      <c r="D813" s="71"/>
      <c r="E813" s="71"/>
      <c r="F813" s="71"/>
      <c r="G813" s="71"/>
      <c r="H813" s="71"/>
      <c r="I813" s="71"/>
      <c r="J813" s="71"/>
      <c r="K813" s="71"/>
      <c r="L813" s="71"/>
      <c r="M813" s="72"/>
      <c r="N813" s="71"/>
      <c r="O813" s="71"/>
      <c r="P813" s="71"/>
      <c r="Q813" s="71"/>
      <c r="R813" s="71"/>
      <c r="S813" s="71"/>
      <c r="T813" s="71"/>
      <c r="U813" s="71"/>
      <c r="V813" s="71"/>
      <c r="W813" s="71"/>
    </row>
    <row r="814" spans="1:23">
      <c r="A814" s="70"/>
      <c r="B814" s="71"/>
      <c r="C814" s="72"/>
      <c r="D814" s="71"/>
      <c r="E814" s="71"/>
      <c r="F814" s="71"/>
      <c r="G814" s="71"/>
      <c r="H814" s="71"/>
      <c r="I814" s="71"/>
      <c r="J814" s="71"/>
      <c r="K814" s="71"/>
      <c r="L814" s="71"/>
      <c r="M814" s="72"/>
      <c r="N814" s="71"/>
      <c r="O814" s="71"/>
      <c r="P814" s="71"/>
      <c r="Q814" s="71"/>
      <c r="R814" s="71"/>
      <c r="S814" s="71"/>
      <c r="T814" s="71"/>
      <c r="U814" s="71"/>
      <c r="V814" s="71"/>
      <c r="W814" s="71"/>
    </row>
    <row r="815" spans="1:23">
      <c r="A815" s="70"/>
      <c r="B815" s="71"/>
      <c r="C815" s="72"/>
      <c r="D815" s="71"/>
      <c r="E815" s="71"/>
      <c r="F815" s="71"/>
      <c r="G815" s="71"/>
      <c r="H815" s="71"/>
      <c r="I815" s="71"/>
      <c r="J815" s="71"/>
      <c r="K815" s="71"/>
      <c r="L815" s="71"/>
      <c r="M815" s="72"/>
      <c r="N815" s="71"/>
      <c r="O815" s="71"/>
      <c r="P815" s="71"/>
      <c r="Q815" s="71"/>
      <c r="R815" s="71"/>
      <c r="S815" s="71"/>
      <c r="T815" s="71"/>
      <c r="U815" s="71"/>
      <c r="V815" s="71"/>
      <c r="W815" s="71"/>
    </row>
    <row r="816" spans="1:23">
      <c r="A816" s="70"/>
      <c r="B816" s="71"/>
      <c r="C816" s="72"/>
      <c r="D816" s="71"/>
      <c r="E816" s="71"/>
      <c r="F816" s="71"/>
      <c r="G816" s="71"/>
      <c r="H816" s="71"/>
      <c r="I816" s="71"/>
      <c r="J816" s="71"/>
      <c r="K816" s="71"/>
      <c r="L816" s="71"/>
      <c r="M816" s="72"/>
      <c r="N816" s="71"/>
      <c r="O816" s="71"/>
      <c r="P816" s="71"/>
      <c r="Q816" s="71"/>
      <c r="R816" s="71"/>
      <c r="S816" s="71"/>
      <c r="T816" s="71"/>
      <c r="U816" s="71"/>
      <c r="V816" s="71"/>
      <c r="W816" s="71"/>
    </row>
    <row r="817" spans="1:23">
      <c r="A817" s="70"/>
      <c r="B817" s="71"/>
      <c r="C817" s="72"/>
      <c r="D817" s="71"/>
      <c r="E817" s="71"/>
      <c r="F817" s="71"/>
      <c r="G817" s="71"/>
      <c r="H817" s="71"/>
      <c r="I817" s="71"/>
      <c r="J817" s="71"/>
      <c r="K817" s="71"/>
      <c r="L817" s="71"/>
      <c r="M817" s="72"/>
      <c r="N817" s="71"/>
      <c r="O817" s="71"/>
      <c r="P817" s="71"/>
      <c r="Q817" s="71"/>
      <c r="R817" s="71"/>
      <c r="S817" s="71"/>
      <c r="T817" s="71"/>
      <c r="U817" s="71"/>
      <c r="V817" s="71"/>
      <c r="W817" s="71"/>
    </row>
    <row r="818" spans="1:23">
      <c r="A818" s="70"/>
      <c r="B818" s="71"/>
      <c r="C818" s="72"/>
      <c r="D818" s="71"/>
      <c r="E818" s="71"/>
      <c r="F818" s="71"/>
      <c r="G818" s="71"/>
      <c r="H818" s="71"/>
      <c r="I818" s="71"/>
      <c r="J818" s="71"/>
      <c r="K818" s="71"/>
      <c r="L818" s="71"/>
      <c r="M818" s="72"/>
      <c r="N818" s="71"/>
      <c r="O818" s="71"/>
      <c r="P818" s="71"/>
      <c r="Q818" s="71"/>
      <c r="R818" s="71"/>
      <c r="S818" s="71"/>
      <c r="T818" s="71"/>
      <c r="U818" s="71"/>
      <c r="V818" s="71"/>
      <c r="W818" s="71"/>
    </row>
    <row r="819" spans="1:23">
      <c r="A819" s="70"/>
      <c r="B819" s="71"/>
      <c r="C819" s="72"/>
      <c r="D819" s="71"/>
      <c r="E819" s="71"/>
      <c r="F819" s="71"/>
      <c r="G819" s="71"/>
      <c r="H819" s="71"/>
      <c r="I819" s="71"/>
      <c r="J819" s="71"/>
      <c r="K819" s="71"/>
      <c r="L819" s="71"/>
      <c r="M819" s="72"/>
      <c r="N819" s="71"/>
      <c r="O819" s="71"/>
      <c r="P819" s="71"/>
      <c r="Q819" s="71"/>
      <c r="R819" s="71"/>
      <c r="S819" s="71"/>
      <c r="T819" s="71"/>
      <c r="U819" s="71"/>
      <c r="V819" s="71"/>
      <c r="W819" s="71"/>
    </row>
    <row r="820" spans="1:23">
      <c r="A820" s="70"/>
      <c r="B820" s="71"/>
      <c r="C820" s="72"/>
      <c r="D820" s="71"/>
      <c r="E820" s="71"/>
      <c r="F820" s="71"/>
      <c r="G820" s="71"/>
      <c r="H820" s="71"/>
      <c r="I820" s="71"/>
      <c r="J820" s="71"/>
      <c r="K820" s="71"/>
      <c r="L820" s="71"/>
      <c r="M820" s="72"/>
      <c r="N820" s="71"/>
      <c r="O820" s="71"/>
      <c r="P820" s="71"/>
      <c r="Q820" s="71"/>
      <c r="R820" s="71"/>
      <c r="S820" s="71"/>
      <c r="T820" s="71"/>
      <c r="U820" s="71"/>
      <c r="V820" s="71"/>
      <c r="W820" s="71"/>
    </row>
    <row r="821" spans="1:23">
      <c r="A821" s="70"/>
      <c r="B821" s="71"/>
      <c r="C821" s="72"/>
      <c r="D821" s="71"/>
      <c r="E821" s="71"/>
      <c r="F821" s="71"/>
      <c r="G821" s="71"/>
      <c r="H821" s="71"/>
      <c r="I821" s="71"/>
      <c r="J821" s="71"/>
      <c r="K821" s="71"/>
      <c r="L821" s="71"/>
      <c r="M821" s="72"/>
      <c r="N821" s="71"/>
      <c r="O821" s="71"/>
      <c r="P821" s="71"/>
      <c r="Q821" s="71"/>
      <c r="R821" s="71"/>
      <c r="S821" s="71"/>
      <c r="T821" s="71"/>
      <c r="U821" s="71"/>
      <c r="V821" s="71"/>
      <c r="W821" s="71"/>
    </row>
    <row r="822" spans="1:23">
      <c r="A822" s="70"/>
      <c r="B822" s="71"/>
      <c r="C822" s="72"/>
      <c r="D822" s="71"/>
      <c r="E822" s="71"/>
      <c r="F822" s="71"/>
      <c r="G822" s="71"/>
      <c r="H822" s="71"/>
      <c r="I822" s="71"/>
      <c r="J822" s="71"/>
      <c r="K822" s="71"/>
      <c r="L822" s="71"/>
      <c r="M822" s="72"/>
      <c r="N822" s="71"/>
      <c r="O822" s="71"/>
      <c r="P822" s="71"/>
      <c r="Q822" s="71"/>
      <c r="R822" s="71"/>
      <c r="S822" s="71"/>
      <c r="T822" s="71"/>
      <c r="U822" s="71"/>
      <c r="V822" s="71"/>
      <c r="W822" s="71"/>
    </row>
    <row r="823" spans="1:23">
      <c r="A823" s="70"/>
      <c r="B823" s="71"/>
      <c r="C823" s="72"/>
      <c r="D823" s="71"/>
      <c r="E823" s="71"/>
      <c r="F823" s="71"/>
      <c r="G823" s="71"/>
      <c r="H823" s="71"/>
      <c r="I823" s="71"/>
      <c r="J823" s="71"/>
      <c r="K823" s="71"/>
      <c r="L823" s="71"/>
      <c r="M823" s="72"/>
      <c r="N823" s="71"/>
      <c r="O823" s="71"/>
      <c r="P823" s="71"/>
      <c r="Q823" s="71"/>
      <c r="R823" s="71"/>
      <c r="S823" s="71"/>
      <c r="T823" s="71"/>
      <c r="U823" s="71"/>
      <c r="V823" s="71"/>
      <c r="W823" s="71"/>
    </row>
    <row r="824" spans="1:23">
      <c r="A824" s="70"/>
      <c r="B824" s="71"/>
      <c r="C824" s="72"/>
      <c r="D824" s="71"/>
      <c r="E824" s="71"/>
      <c r="F824" s="71"/>
      <c r="G824" s="71"/>
      <c r="H824" s="71"/>
      <c r="I824" s="71"/>
      <c r="J824" s="71"/>
      <c r="K824" s="71"/>
      <c r="L824" s="71"/>
      <c r="M824" s="72"/>
      <c r="N824" s="71"/>
      <c r="O824" s="71"/>
      <c r="P824" s="71"/>
      <c r="Q824" s="71"/>
      <c r="R824" s="71"/>
      <c r="S824" s="71"/>
      <c r="T824" s="71"/>
      <c r="U824" s="71"/>
      <c r="V824" s="71"/>
      <c r="W824" s="71"/>
    </row>
    <row r="825" spans="1:23">
      <c r="A825" s="70"/>
      <c r="B825" s="71"/>
      <c r="C825" s="72"/>
      <c r="D825" s="71"/>
      <c r="E825" s="71"/>
      <c r="F825" s="71"/>
      <c r="G825" s="71"/>
      <c r="H825" s="71"/>
      <c r="I825" s="71"/>
      <c r="J825" s="71"/>
      <c r="K825" s="71"/>
      <c r="L825" s="71"/>
      <c r="M825" s="72"/>
      <c r="N825" s="71"/>
      <c r="O825" s="71"/>
      <c r="P825" s="71"/>
      <c r="Q825" s="71"/>
      <c r="R825" s="71"/>
      <c r="S825" s="71"/>
      <c r="T825" s="71"/>
      <c r="U825" s="71"/>
      <c r="V825" s="71"/>
      <c r="W825" s="71"/>
    </row>
  </sheetData>
  <sheetProtection algorithmName="SHA-512" hashValue="W/JfvHIP0hANI9sPOjhzI0+PCxkub6F6GBQN3BOmhF6HE3Rd1pSl+NTvRoV8tEnaIxMv8q9AH/0MrGda3qH/aw==" saltValue="36n//NE3c738bakXOUJ2Rw==" spinCount="100000" sheet="1" formatCells="0" formatColumns="0"/>
  <conditionalFormatting sqref="M3:M825 M1">
    <cfRule type="cellIs" dxfId="3" priority="1" operator="equal">
      <formula>"Maior melhor"</formula>
    </cfRule>
    <cfRule type="cellIs" dxfId="2" priority="2" operator="equal">
      <formula>"Menor melhor"</formula>
    </cfRule>
  </conditionalFormatting>
  <pageMargins left="0.31496062992125984" right="0.31496062992125984" top="0.59055118110236227" bottom="0.59055118110236227" header="0" footer="0"/>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5EE0-1004-455D-8A20-4E6BFED03B87}">
  <dimension ref="A1:W825"/>
  <sheetViews>
    <sheetView showGridLines="0" showZeros="0" topLeftCell="A4" zoomScale="70" zoomScaleNormal="70" workbookViewId="0">
      <selection activeCell="D6" sqref="D6"/>
    </sheetView>
  </sheetViews>
  <sheetFormatPr defaultColWidth="14.42578125" defaultRowHeight="15" customHeight="1"/>
  <cols>
    <col min="1" max="1" width="43.42578125" style="73" customWidth="1"/>
    <col min="2" max="2" width="20.85546875" style="69" customWidth="1"/>
    <col min="3" max="3" width="23.85546875" style="69" customWidth="1"/>
    <col min="4" max="4" width="26.42578125" style="69" customWidth="1"/>
    <col min="5" max="5" width="25.85546875" style="69" customWidth="1"/>
    <col min="6" max="6" width="29.42578125" style="69" customWidth="1"/>
    <col min="7" max="7" width="38.7109375" style="76" customWidth="1"/>
    <col min="8" max="8" width="42.42578125" style="69" customWidth="1"/>
    <col min="9" max="9" width="53.140625" style="69" customWidth="1"/>
    <col min="10" max="10" width="35.7109375" style="69" customWidth="1"/>
    <col min="11" max="12" width="28.85546875" style="69" customWidth="1"/>
    <col min="13" max="13" width="19.42578125" style="69" customWidth="1"/>
    <col min="14" max="14" width="15.7109375" style="69" customWidth="1"/>
    <col min="15" max="15" width="24" style="69" customWidth="1"/>
    <col min="16" max="16" width="14.28515625" style="69" customWidth="1"/>
    <col min="17" max="17" width="17" style="69" customWidth="1"/>
    <col min="18" max="22" width="13.7109375" style="69" customWidth="1"/>
    <col min="23" max="16384" width="14.42578125" style="69"/>
  </cols>
  <sheetData>
    <row r="1" spans="1:23" s="66" customFormat="1">
      <c r="A1" s="63"/>
      <c r="B1" s="64"/>
      <c r="C1" s="65"/>
      <c r="D1" s="64"/>
      <c r="E1" s="64"/>
      <c r="F1" s="64"/>
      <c r="G1" s="65"/>
      <c r="H1" s="64"/>
      <c r="I1" s="64"/>
      <c r="J1" s="64"/>
      <c r="K1" s="64"/>
      <c r="L1" s="64"/>
      <c r="M1" s="65"/>
      <c r="N1" s="64"/>
      <c r="O1" s="64"/>
      <c r="P1" s="64"/>
      <c r="Q1" s="64"/>
      <c r="R1" s="64"/>
      <c r="S1" s="64"/>
      <c r="T1" s="64"/>
      <c r="U1" s="64"/>
      <c r="V1" s="64"/>
    </row>
    <row r="2" spans="1:23" s="68" customFormat="1" ht="129.94999999999999" customHeight="1">
      <c r="A2" s="92" t="s">
        <v>865</v>
      </c>
      <c r="B2" s="93" t="s">
        <v>866</v>
      </c>
      <c r="C2" s="93" t="s">
        <v>867</v>
      </c>
      <c r="D2" s="93" t="s">
        <v>868</v>
      </c>
      <c r="E2" s="93" t="s">
        <v>910</v>
      </c>
      <c r="F2" s="104" t="s">
        <v>911</v>
      </c>
      <c r="G2" s="94" t="s">
        <v>912</v>
      </c>
      <c r="H2" s="94" t="s">
        <v>913</v>
      </c>
      <c r="I2" s="94" t="s">
        <v>914</v>
      </c>
      <c r="J2" s="95" t="s">
        <v>915</v>
      </c>
      <c r="K2" s="95" t="s">
        <v>916</v>
      </c>
      <c r="L2" s="95" t="s">
        <v>876</v>
      </c>
      <c r="M2" s="95" t="s">
        <v>877</v>
      </c>
      <c r="N2" s="95" t="s">
        <v>917</v>
      </c>
      <c r="O2" s="95" t="s">
        <v>918</v>
      </c>
      <c r="P2" s="96" t="s">
        <v>880</v>
      </c>
      <c r="Q2" s="96" t="s">
        <v>881</v>
      </c>
      <c r="R2" s="96" t="s">
        <v>882</v>
      </c>
      <c r="S2" s="96" t="s">
        <v>883</v>
      </c>
      <c r="T2" s="96" t="s">
        <v>884</v>
      </c>
      <c r="U2" s="96" t="s">
        <v>885</v>
      </c>
      <c r="V2" s="96" t="s">
        <v>886</v>
      </c>
    </row>
    <row r="3" spans="1:23" ht="86.45" customHeight="1">
      <c r="A3" s="97" t="s">
        <v>888</v>
      </c>
      <c r="B3" s="98" t="s">
        <v>919</v>
      </c>
      <c r="C3" s="98" t="s">
        <v>223</v>
      </c>
      <c r="D3" s="98" t="s">
        <v>920</v>
      </c>
      <c r="E3" s="98" t="s">
        <v>921</v>
      </c>
      <c r="F3" s="98" t="s">
        <v>922</v>
      </c>
      <c r="G3" s="99" t="s">
        <v>892</v>
      </c>
      <c r="H3" s="98"/>
      <c r="I3" s="98" t="s">
        <v>894</v>
      </c>
      <c r="J3" s="99" t="s">
        <v>892</v>
      </c>
      <c r="K3" s="98" t="s">
        <v>895</v>
      </c>
      <c r="L3" s="98" t="s">
        <v>896</v>
      </c>
      <c r="M3" s="100" t="s">
        <v>897</v>
      </c>
      <c r="N3" s="98" t="s">
        <v>898</v>
      </c>
      <c r="O3" s="98"/>
      <c r="P3" s="101">
        <v>0.6</v>
      </c>
      <c r="Q3" s="101"/>
      <c r="R3" s="101">
        <v>0.6</v>
      </c>
      <c r="S3" s="101">
        <v>0.65</v>
      </c>
      <c r="T3" s="101">
        <v>0.7</v>
      </c>
      <c r="U3" s="101">
        <v>0.75</v>
      </c>
      <c r="V3" s="101">
        <v>0.8</v>
      </c>
    </row>
    <row r="4" spans="1:23" ht="86.45" customHeight="1">
      <c r="A4" s="97" t="s">
        <v>899</v>
      </c>
      <c r="B4" s="98" t="s">
        <v>923</v>
      </c>
      <c r="C4" s="98" t="s">
        <v>229</v>
      </c>
      <c r="D4" s="98" t="s">
        <v>924</v>
      </c>
      <c r="E4" s="98" t="s">
        <v>921</v>
      </c>
      <c r="F4" s="98" t="s">
        <v>901</v>
      </c>
      <c r="G4" s="99" t="s">
        <v>902</v>
      </c>
      <c r="H4" s="98"/>
      <c r="I4" s="98" t="s">
        <v>894</v>
      </c>
      <c r="J4" s="98" t="s">
        <v>902</v>
      </c>
      <c r="K4" s="98" t="s">
        <v>903</v>
      </c>
      <c r="L4" s="98" t="s">
        <v>896</v>
      </c>
      <c r="M4" s="100" t="s">
        <v>897</v>
      </c>
      <c r="N4" s="98" t="s">
        <v>898</v>
      </c>
      <c r="O4" s="98"/>
      <c r="P4" s="101">
        <v>0</v>
      </c>
      <c r="Q4" s="98"/>
      <c r="R4" s="102">
        <v>0.19309999999999999</v>
      </c>
      <c r="S4" s="102">
        <v>0.38619999999999999</v>
      </c>
      <c r="T4" s="102">
        <v>0.58620000000000005</v>
      </c>
      <c r="U4" s="102">
        <v>0.79310000000000003</v>
      </c>
      <c r="V4" s="102">
        <v>1</v>
      </c>
    </row>
    <row r="5" spans="1:23" ht="86.45" customHeight="1">
      <c r="A5" s="97" t="s">
        <v>925</v>
      </c>
      <c r="B5" s="98" t="s">
        <v>926</v>
      </c>
      <c r="C5" s="98" t="s">
        <v>217</v>
      </c>
      <c r="D5" s="98" t="s">
        <v>927</v>
      </c>
      <c r="E5" s="98" t="s">
        <v>921</v>
      </c>
      <c r="F5" s="98" t="s">
        <v>928</v>
      </c>
      <c r="G5" s="99" t="s">
        <v>939</v>
      </c>
      <c r="H5" s="98"/>
      <c r="I5" s="98"/>
      <c r="J5" s="98"/>
      <c r="K5" s="98"/>
      <c r="L5" s="98"/>
      <c r="M5" s="100"/>
      <c r="N5" s="98"/>
      <c r="O5" s="98"/>
      <c r="P5" s="101"/>
      <c r="Q5" s="98"/>
      <c r="R5" s="105"/>
      <c r="S5" s="105"/>
      <c r="T5" s="105"/>
      <c r="U5" s="105"/>
      <c r="V5" s="105"/>
    </row>
    <row r="6" spans="1:23" ht="225">
      <c r="A6" s="97" t="s">
        <v>904</v>
      </c>
      <c r="B6" s="98" t="s">
        <v>929</v>
      </c>
      <c r="C6" s="98" t="s">
        <v>228</v>
      </c>
      <c r="D6" s="98" t="s">
        <v>930</v>
      </c>
      <c r="E6" s="98" t="s">
        <v>921</v>
      </c>
      <c r="F6" s="98" t="s">
        <v>906</v>
      </c>
      <c r="G6" s="99" t="s">
        <v>939</v>
      </c>
      <c r="H6" s="98"/>
      <c r="I6" s="98"/>
      <c r="J6" s="98"/>
      <c r="K6" s="98"/>
      <c r="L6" s="98"/>
      <c r="M6" s="100"/>
      <c r="N6" s="98"/>
      <c r="O6" s="98"/>
      <c r="P6" s="98"/>
      <c r="Q6" s="98"/>
      <c r="R6" s="105"/>
      <c r="S6" s="105"/>
      <c r="T6" s="105"/>
      <c r="U6" s="105"/>
      <c r="V6" s="105"/>
      <c r="W6" s="75"/>
    </row>
    <row r="7" spans="1:23" ht="15.75" customHeight="1">
      <c r="A7" s="70"/>
      <c r="B7" s="71"/>
      <c r="C7" s="72"/>
      <c r="D7" s="71"/>
      <c r="E7" s="71"/>
      <c r="F7" s="71"/>
      <c r="G7" s="72"/>
      <c r="H7" s="71"/>
      <c r="I7" s="71"/>
      <c r="J7" s="71"/>
      <c r="K7" s="71"/>
      <c r="L7" s="71"/>
      <c r="M7" s="72"/>
      <c r="N7" s="71"/>
      <c r="O7" s="71"/>
      <c r="P7" s="71"/>
      <c r="Q7" s="71"/>
      <c r="R7" s="71"/>
      <c r="S7" s="71"/>
      <c r="T7" s="71"/>
      <c r="U7" s="71"/>
      <c r="V7" s="71"/>
    </row>
    <row r="8" spans="1:23" ht="15.75" customHeight="1">
      <c r="A8" s="70"/>
      <c r="B8" s="71"/>
      <c r="C8" s="72"/>
      <c r="D8" s="71"/>
      <c r="E8" s="71"/>
      <c r="F8" s="71"/>
      <c r="G8" s="72"/>
      <c r="H8" s="71"/>
      <c r="I8" s="71"/>
      <c r="J8" s="71"/>
      <c r="K8" s="71"/>
      <c r="L8" s="71"/>
      <c r="M8" s="72"/>
      <c r="N8" s="71"/>
      <c r="O8" s="71"/>
      <c r="P8" s="71"/>
      <c r="Q8" s="71"/>
      <c r="R8" s="71"/>
      <c r="S8" s="71"/>
      <c r="T8" s="71"/>
      <c r="U8" s="71"/>
      <c r="V8" s="71"/>
    </row>
    <row r="9" spans="1:23" ht="15.75" customHeight="1">
      <c r="A9" s="70"/>
      <c r="B9" s="71"/>
      <c r="C9" s="72"/>
      <c r="D9" s="71"/>
      <c r="E9" s="71"/>
      <c r="F9" s="71"/>
      <c r="G9" s="72"/>
      <c r="H9" s="71"/>
      <c r="I9" s="71"/>
      <c r="J9" s="71"/>
      <c r="K9" s="71"/>
      <c r="L9" s="71"/>
      <c r="M9" s="72"/>
      <c r="N9" s="71"/>
      <c r="O9" s="71"/>
      <c r="P9" s="71"/>
      <c r="Q9" s="71"/>
      <c r="R9" s="71"/>
      <c r="S9" s="71"/>
      <c r="T9" s="71"/>
      <c r="U9" s="71"/>
      <c r="V9" s="71"/>
    </row>
    <row r="10" spans="1:23" ht="15.75" customHeight="1">
      <c r="A10" s="70"/>
      <c r="B10" s="71"/>
      <c r="C10" s="72"/>
      <c r="D10" s="71"/>
      <c r="E10" s="71"/>
      <c r="F10" s="71"/>
      <c r="G10" s="72"/>
      <c r="H10" s="71"/>
      <c r="I10" s="71"/>
      <c r="J10" s="71"/>
      <c r="K10" s="71"/>
      <c r="L10" s="71"/>
      <c r="M10" s="72"/>
      <c r="N10" s="71"/>
      <c r="O10" s="71"/>
      <c r="P10" s="71"/>
      <c r="Q10" s="71"/>
      <c r="R10" s="71"/>
      <c r="S10" s="71"/>
      <c r="T10" s="71"/>
      <c r="U10" s="71"/>
      <c r="V10" s="71"/>
    </row>
    <row r="11" spans="1:23" ht="15.75" customHeight="1">
      <c r="A11" s="70"/>
      <c r="B11" s="71"/>
      <c r="C11" s="72"/>
      <c r="D11" s="71"/>
      <c r="E11" s="71"/>
      <c r="F11" s="71"/>
      <c r="G11" s="72"/>
      <c r="H11" s="71"/>
      <c r="I11" s="71"/>
      <c r="J11" s="71"/>
      <c r="K11" s="71"/>
      <c r="L11" s="71"/>
      <c r="M11" s="72"/>
      <c r="N11" s="71"/>
      <c r="O11" s="71"/>
      <c r="P11" s="71"/>
      <c r="Q11" s="71"/>
      <c r="R11" s="71"/>
      <c r="S11" s="71"/>
      <c r="T11" s="71"/>
      <c r="U11" s="71"/>
      <c r="V11" s="71"/>
    </row>
    <row r="12" spans="1:23" ht="15.75" customHeight="1">
      <c r="A12" s="70"/>
      <c r="B12" s="71"/>
      <c r="C12" s="72"/>
      <c r="D12" s="71"/>
      <c r="E12" s="71"/>
      <c r="F12" s="71"/>
      <c r="G12" s="72"/>
      <c r="H12" s="71"/>
      <c r="I12" s="71"/>
      <c r="J12" s="71"/>
      <c r="K12" s="71"/>
      <c r="L12" s="71"/>
      <c r="M12" s="72"/>
      <c r="N12" s="71"/>
      <c r="O12" s="71"/>
      <c r="P12" s="71"/>
      <c r="Q12" s="71"/>
      <c r="R12" s="71"/>
      <c r="S12" s="71"/>
      <c r="T12" s="71"/>
      <c r="U12" s="71"/>
      <c r="V12" s="71"/>
    </row>
    <row r="13" spans="1:23" ht="15.75" customHeight="1">
      <c r="A13" s="70"/>
      <c r="B13" s="71"/>
      <c r="C13" s="72"/>
      <c r="D13" s="71"/>
      <c r="E13" s="71"/>
      <c r="F13" s="71"/>
      <c r="G13" s="72"/>
      <c r="H13" s="71"/>
      <c r="I13" s="71"/>
      <c r="J13" s="71"/>
      <c r="K13" s="71"/>
      <c r="L13" s="71"/>
      <c r="M13" s="72"/>
      <c r="N13" s="71"/>
      <c r="O13" s="71"/>
      <c r="P13" s="71"/>
      <c r="Q13" s="71"/>
      <c r="R13" s="71"/>
      <c r="S13" s="71"/>
      <c r="T13" s="71"/>
      <c r="U13" s="71"/>
      <c r="V13" s="71"/>
    </row>
    <row r="14" spans="1:23" ht="15.75" customHeight="1">
      <c r="A14" s="70"/>
      <c r="B14" s="71"/>
      <c r="C14" s="72"/>
      <c r="D14" s="71"/>
      <c r="E14" s="71"/>
      <c r="F14" s="71"/>
      <c r="G14" s="72"/>
      <c r="H14" s="71"/>
      <c r="I14" s="71"/>
      <c r="J14" s="71"/>
      <c r="K14" s="71"/>
      <c r="L14" s="71"/>
      <c r="M14" s="72"/>
      <c r="N14" s="71"/>
      <c r="O14" s="71"/>
      <c r="P14" s="71"/>
      <c r="Q14" s="71"/>
      <c r="R14" s="71"/>
      <c r="S14" s="71"/>
      <c r="T14" s="71"/>
      <c r="U14" s="71"/>
      <c r="V14" s="71"/>
    </row>
    <row r="15" spans="1:23" ht="15.75" customHeight="1">
      <c r="A15" s="70"/>
      <c r="B15" s="71"/>
      <c r="C15" s="72"/>
      <c r="D15" s="71"/>
      <c r="E15" s="71"/>
      <c r="F15" s="71"/>
      <c r="G15" s="72"/>
      <c r="H15" s="71"/>
      <c r="I15" s="71"/>
      <c r="J15" s="71"/>
      <c r="K15" s="71"/>
      <c r="L15" s="71"/>
      <c r="M15" s="72"/>
      <c r="N15" s="71"/>
      <c r="O15" s="71"/>
      <c r="P15" s="71"/>
      <c r="Q15" s="71"/>
      <c r="R15" s="71"/>
      <c r="S15" s="71"/>
      <c r="T15" s="71"/>
      <c r="U15" s="71"/>
      <c r="V15" s="71"/>
    </row>
    <row r="16" spans="1:23" ht="15.75" customHeight="1">
      <c r="A16" s="70"/>
      <c r="B16" s="71"/>
      <c r="C16" s="72"/>
      <c r="D16" s="71"/>
      <c r="E16" s="71"/>
      <c r="F16" s="71"/>
      <c r="G16" s="72"/>
      <c r="H16" s="71"/>
      <c r="I16" s="71"/>
      <c r="J16" s="71"/>
      <c r="K16" s="71"/>
      <c r="L16" s="71"/>
      <c r="M16" s="72"/>
      <c r="N16" s="71"/>
      <c r="O16" s="71"/>
      <c r="P16" s="71"/>
      <c r="Q16" s="71"/>
      <c r="R16" s="71"/>
      <c r="S16" s="71"/>
      <c r="T16" s="71"/>
      <c r="U16" s="71"/>
      <c r="V16" s="71"/>
    </row>
    <row r="17" spans="1:22" ht="15.75" customHeight="1">
      <c r="A17" s="70"/>
      <c r="B17" s="71"/>
      <c r="C17" s="72"/>
      <c r="D17" s="71"/>
      <c r="E17" s="71"/>
      <c r="F17" s="71"/>
      <c r="G17" s="72"/>
      <c r="H17" s="71"/>
      <c r="I17" s="71"/>
      <c r="J17" s="71"/>
      <c r="K17" s="71"/>
      <c r="L17" s="71"/>
      <c r="M17" s="72"/>
      <c r="N17" s="71"/>
      <c r="O17" s="71"/>
      <c r="P17" s="71"/>
      <c r="Q17" s="71"/>
      <c r="R17" s="71"/>
      <c r="S17" s="71"/>
      <c r="T17" s="71"/>
      <c r="U17" s="71"/>
      <c r="V17" s="71"/>
    </row>
    <row r="18" spans="1:22" ht="15.75" customHeight="1">
      <c r="A18" s="70"/>
      <c r="B18" s="71"/>
      <c r="C18" s="72"/>
      <c r="D18" s="71"/>
      <c r="E18" s="71"/>
      <c r="F18" s="71"/>
      <c r="G18" s="72"/>
      <c r="H18" s="71"/>
      <c r="I18" s="71"/>
      <c r="J18" s="71"/>
      <c r="K18" s="71"/>
      <c r="L18" s="71"/>
      <c r="M18" s="72"/>
      <c r="N18" s="71"/>
      <c r="O18" s="71"/>
      <c r="P18" s="71"/>
      <c r="Q18" s="71"/>
      <c r="R18" s="71"/>
      <c r="S18" s="71"/>
      <c r="T18" s="71"/>
      <c r="U18" s="71"/>
      <c r="V18" s="71"/>
    </row>
    <row r="19" spans="1:22" ht="15.75" customHeight="1">
      <c r="A19" s="70"/>
      <c r="B19" s="71"/>
      <c r="C19" s="72"/>
      <c r="D19" s="71"/>
      <c r="E19" s="71"/>
      <c r="F19" s="71"/>
      <c r="G19" s="72"/>
      <c r="H19" s="71"/>
      <c r="I19" s="71"/>
      <c r="J19" s="71"/>
      <c r="K19" s="71"/>
      <c r="L19" s="71"/>
      <c r="M19" s="72"/>
      <c r="N19" s="71"/>
      <c r="O19" s="71"/>
      <c r="P19" s="71"/>
      <c r="Q19" s="71"/>
      <c r="R19" s="71"/>
      <c r="S19" s="71"/>
      <c r="T19" s="71"/>
      <c r="U19" s="71"/>
      <c r="V19" s="71"/>
    </row>
    <row r="20" spans="1:22" ht="15.75" customHeight="1">
      <c r="A20" s="70"/>
      <c r="B20" s="71"/>
      <c r="C20" s="72"/>
      <c r="D20" s="71"/>
      <c r="E20" s="71"/>
      <c r="F20" s="71"/>
      <c r="G20" s="72"/>
      <c r="H20" s="71"/>
      <c r="I20" s="71"/>
      <c r="J20" s="71"/>
      <c r="K20" s="71"/>
      <c r="L20" s="71"/>
      <c r="M20" s="72"/>
      <c r="N20" s="71"/>
      <c r="O20" s="71"/>
      <c r="P20" s="71"/>
      <c r="Q20" s="71"/>
      <c r="R20" s="71"/>
      <c r="S20" s="71"/>
      <c r="T20" s="71"/>
      <c r="U20" s="71"/>
      <c r="V20" s="71"/>
    </row>
    <row r="21" spans="1:22" ht="15.75" customHeight="1">
      <c r="A21" s="70"/>
      <c r="B21" s="71"/>
      <c r="C21" s="72"/>
      <c r="D21" s="71"/>
      <c r="E21" s="71"/>
      <c r="F21" s="71"/>
      <c r="G21" s="72"/>
      <c r="H21" s="71"/>
      <c r="I21" s="71"/>
      <c r="J21" s="71"/>
      <c r="K21" s="71"/>
      <c r="L21" s="71"/>
      <c r="M21" s="72"/>
      <c r="N21" s="71"/>
      <c r="O21" s="71"/>
      <c r="P21" s="71"/>
      <c r="Q21" s="71"/>
      <c r="R21" s="71"/>
      <c r="S21" s="71"/>
      <c r="T21" s="71"/>
      <c r="U21" s="71"/>
      <c r="V21" s="71"/>
    </row>
    <row r="22" spans="1:22" ht="15.75" customHeight="1">
      <c r="A22" s="70"/>
      <c r="B22" s="71"/>
      <c r="C22" s="72"/>
      <c r="D22" s="71"/>
      <c r="E22" s="71"/>
      <c r="F22" s="71"/>
      <c r="G22" s="72"/>
      <c r="H22" s="71"/>
      <c r="I22" s="71"/>
      <c r="J22" s="71"/>
      <c r="K22" s="71"/>
      <c r="L22" s="71"/>
      <c r="M22" s="72"/>
      <c r="N22" s="71"/>
      <c r="O22" s="71"/>
      <c r="P22" s="71"/>
      <c r="Q22" s="71"/>
      <c r="R22" s="71"/>
      <c r="S22" s="71"/>
      <c r="T22" s="71"/>
      <c r="U22" s="71"/>
      <c r="V22" s="71"/>
    </row>
    <row r="23" spans="1:22" ht="15.75" customHeight="1">
      <c r="A23" s="70"/>
      <c r="B23" s="71"/>
      <c r="C23" s="72"/>
      <c r="D23" s="71"/>
      <c r="E23" s="71"/>
      <c r="F23" s="71"/>
      <c r="G23" s="72"/>
      <c r="H23" s="71"/>
      <c r="I23" s="71"/>
      <c r="J23" s="71"/>
      <c r="K23" s="71"/>
      <c r="L23" s="71"/>
      <c r="M23" s="72"/>
      <c r="N23" s="71"/>
      <c r="O23" s="71"/>
      <c r="P23" s="71"/>
      <c r="Q23" s="71"/>
      <c r="R23" s="71"/>
      <c r="S23" s="71"/>
      <c r="T23" s="71"/>
      <c r="U23" s="71"/>
      <c r="V23" s="71"/>
    </row>
    <row r="24" spans="1:22" ht="15.75" customHeight="1">
      <c r="A24" s="70"/>
      <c r="B24" s="71"/>
      <c r="C24" s="72"/>
      <c r="D24" s="71"/>
      <c r="E24" s="71"/>
      <c r="F24" s="71"/>
      <c r="G24" s="72"/>
      <c r="H24" s="71"/>
      <c r="I24" s="71"/>
      <c r="J24" s="71"/>
      <c r="K24" s="71"/>
      <c r="L24" s="71"/>
      <c r="M24" s="72"/>
      <c r="N24" s="71"/>
      <c r="O24" s="71"/>
      <c r="P24" s="71"/>
      <c r="Q24" s="71"/>
      <c r="R24" s="71"/>
      <c r="S24" s="71"/>
      <c r="T24" s="71"/>
      <c r="U24" s="71"/>
      <c r="V24" s="71"/>
    </row>
    <row r="25" spans="1:22" ht="15.75" customHeight="1">
      <c r="A25" s="70"/>
      <c r="B25" s="71"/>
      <c r="C25" s="72"/>
      <c r="D25" s="71"/>
      <c r="E25" s="71"/>
      <c r="F25" s="71"/>
      <c r="G25" s="72"/>
      <c r="H25" s="71"/>
      <c r="I25" s="71"/>
      <c r="J25" s="71"/>
      <c r="K25" s="71"/>
      <c r="L25" s="71"/>
      <c r="M25" s="72"/>
      <c r="N25" s="71"/>
      <c r="O25" s="71"/>
      <c r="P25" s="71"/>
      <c r="Q25" s="71"/>
      <c r="R25" s="71"/>
      <c r="S25" s="71"/>
      <c r="T25" s="71"/>
      <c r="U25" s="71"/>
      <c r="V25" s="71"/>
    </row>
    <row r="26" spans="1:22" ht="15.75" customHeight="1">
      <c r="A26" s="70"/>
      <c r="B26" s="71"/>
      <c r="C26" s="72"/>
      <c r="D26" s="71"/>
      <c r="E26" s="71"/>
      <c r="F26" s="71"/>
      <c r="G26" s="72"/>
      <c r="H26" s="71"/>
      <c r="I26" s="71"/>
      <c r="J26" s="71"/>
      <c r="K26" s="71"/>
      <c r="L26" s="71"/>
      <c r="M26" s="72"/>
      <c r="N26" s="71"/>
      <c r="O26" s="71"/>
      <c r="P26" s="71"/>
      <c r="Q26" s="71"/>
      <c r="R26" s="71"/>
      <c r="S26" s="71"/>
      <c r="T26" s="71"/>
      <c r="U26" s="71"/>
      <c r="V26" s="71"/>
    </row>
    <row r="27" spans="1:22" ht="15.75" customHeight="1">
      <c r="A27" s="70"/>
      <c r="B27" s="71"/>
      <c r="C27" s="72"/>
      <c r="D27" s="71"/>
      <c r="E27" s="71"/>
      <c r="F27" s="71"/>
      <c r="G27" s="72"/>
      <c r="H27" s="71"/>
      <c r="I27" s="71"/>
      <c r="J27" s="71"/>
      <c r="K27" s="71"/>
      <c r="L27" s="71"/>
      <c r="M27" s="72"/>
      <c r="N27" s="71"/>
      <c r="O27" s="71"/>
      <c r="P27" s="71"/>
      <c r="Q27" s="71"/>
      <c r="R27" s="71"/>
      <c r="S27" s="71"/>
      <c r="T27" s="71"/>
      <c r="U27" s="71"/>
      <c r="V27" s="71"/>
    </row>
    <row r="28" spans="1:22" ht="15.75" customHeight="1">
      <c r="A28" s="70"/>
      <c r="B28" s="71"/>
      <c r="C28" s="72"/>
      <c r="D28" s="71"/>
      <c r="E28" s="71"/>
      <c r="F28" s="71"/>
      <c r="G28" s="72"/>
      <c r="H28" s="71"/>
      <c r="I28" s="71"/>
      <c r="J28" s="71"/>
      <c r="K28" s="71"/>
      <c r="L28" s="71"/>
      <c r="M28" s="72"/>
      <c r="N28" s="71"/>
      <c r="O28" s="71"/>
      <c r="P28" s="71"/>
      <c r="Q28" s="71"/>
      <c r="R28" s="71"/>
      <c r="S28" s="71"/>
      <c r="T28" s="71"/>
      <c r="U28" s="71"/>
      <c r="V28" s="71"/>
    </row>
    <row r="29" spans="1:22" ht="15.75" customHeight="1">
      <c r="A29" s="70"/>
      <c r="B29" s="71"/>
      <c r="C29" s="72"/>
      <c r="D29" s="71"/>
      <c r="E29" s="71"/>
      <c r="F29" s="71"/>
      <c r="G29" s="72"/>
      <c r="H29" s="71"/>
      <c r="I29" s="71"/>
      <c r="J29" s="71"/>
      <c r="K29" s="71"/>
      <c r="L29" s="71"/>
      <c r="M29" s="72"/>
      <c r="N29" s="71"/>
      <c r="O29" s="71"/>
      <c r="P29" s="71"/>
      <c r="Q29" s="71"/>
      <c r="R29" s="71"/>
      <c r="S29" s="71"/>
      <c r="T29" s="71"/>
      <c r="U29" s="71"/>
      <c r="V29" s="71"/>
    </row>
    <row r="30" spans="1:22" ht="15.75" customHeight="1">
      <c r="A30" s="70"/>
      <c r="B30" s="71"/>
      <c r="C30" s="72"/>
      <c r="D30" s="71"/>
      <c r="E30" s="71"/>
      <c r="F30" s="71"/>
      <c r="G30" s="72"/>
      <c r="H30" s="71"/>
      <c r="I30" s="71"/>
      <c r="J30" s="71"/>
      <c r="K30" s="71"/>
      <c r="L30" s="71"/>
      <c r="M30" s="72"/>
      <c r="N30" s="71"/>
      <c r="O30" s="71"/>
      <c r="P30" s="71"/>
      <c r="Q30" s="71"/>
      <c r="R30" s="71"/>
      <c r="S30" s="71"/>
      <c r="T30" s="71"/>
      <c r="U30" s="71"/>
      <c r="V30" s="71"/>
    </row>
    <row r="31" spans="1:22" ht="15.75" customHeight="1">
      <c r="A31" s="70"/>
      <c r="B31" s="71"/>
      <c r="C31" s="72"/>
      <c r="D31" s="71"/>
      <c r="E31" s="71"/>
      <c r="F31" s="71"/>
      <c r="G31" s="72"/>
      <c r="H31" s="71"/>
      <c r="I31" s="71"/>
      <c r="J31" s="71"/>
      <c r="K31" s="71"/>
      <c r="L31" s="71"/>
      <c r="M31" s="72"/>
      <c r="N31" s="71"/>
      <c r="O31" s="71"/>
      <c r="P31" s="71"/>
      <c r="Q31" s="71"/>
      <c r="R31" s="71"/>
      <c r="S31" s="71"/>
      <c r="T31" s="71"/>
      <c r="U31" s="71"/>
      <c r="V31" s="71"/>
    </row>
    <row r="32" spans="1:22" ht="15.75" customHeight="1">
      <c r="A32" s="70"/>
      <c r="B32" s="71"/>
      <c r="C32" s="72"/>
      <c r="D32" s="71"/>
      <c r="E32" s="71"/>
      <c r="F32" s="71"/>
      <c r="G32" s="72"/>
      <c r="H32" s="71"/>
      <c r="I32" s="71"/>
      <c r="J32" s="71"/>
      <c r="K32" s="71"/>
      <c r="L32" s="71"/>
      <c r="M32" s="72"/>
      <c r="N32" s="71"/>
      <c r="O32" s="71"/>
      <c r="P32" s="71"/>
      <c r="Q32" s="71"/>
      <c r="R32" s="71"/>
      <c r="S32" s="71"/>
      <c r="T32" s="71"/>
      <c r="U32" s="71"/>
      <c r="V32" s="71"/>
    </row>
    <row r="33" spans="1:22" ht="15.75" customHeight="1">
      <c r="A33" s="70"/>
      <c r="B33" s="71"/>
      <c r="C33" s="72"/>
      <c r="D33" s="71"/>
      <c r="E33" s="71"/>
      <c r="F33" s="71"/>
      <c r="G33" s="72"/>
      <c r="H33" s="71"/>
      <c r="I33" s="71"/>
      <c r="J33" s="71"/>
      <c r="K33" s="71"/>
      <c r="L33" s="71"/>
      <c r="M33" s="72"/>
      <c r="N33" s="71"/>
      <c r="O33" s="71"/>
      <c r="P33" s="71"/>
      <c r="Q33" s="71"/>
      <c r="R33" s="71"/>
      <c r="S33" s="71"/>
      <c r="T33" s="71"/>
      <c r="U33" s="71"/>
      <c r="V33" s="71"/>
    </row>
    <row r="34" spans="1:22" ht="15.75" customHeight="1">
      <c r="A34" s="70"/>
      <c r="B34" s="71"/>
      <c r="C34" s="72"/>
      <c r="D34" s="71"/>
      <c r="E34" s="71"/>
      <c r="F34" s="71"/>
      <c r="G34" s="72"/>
      <c r="H34" s="71"/>
      <c r="I34" s="71"/>
      <c r="J34" s="71"/>
      <c r="K34" s="71"/>
      <c r="L34" s="71"/>
      <c r="M34" s="72"/>
      <c r="N34" s="71"/>
      <c r="O34" s="71"/>
      <c r="P34" s="71"/>
      <c r="Q34" s="71"/>
      <c r="R34" s="71"/>
      <c r="S34" s="71"/>
      <c r="T34" s="71"/>
      <c r="U34" s="71"/>
      <c r="V34" s="71"/>
    </row>
    <row r="35" spans="1:22" ht="15.75" customHeight="1">
      <c r="A35" s="70"/>
      <c r="B35" s="71"/>
      <c r="C35" s="72"/>
      <c r="D35" s="71"/>
      <c r="E35" s="71"/>
      <c r="F35" s="71"/>
      <c r="G35" s="72"/>
      <c r="H35" s="71"/>
      <c r="I35" s="71"/>
      <c r="J35" s="71"/>
      <c r="K35" s="71"/>
      <c r="L35" s="71"/>
      <c r="M35" s="72"/>
      <c r="N35" s="71"/>
      <c r="O35" s="71"/>
      <c r="P35" s="71"/>
      <c r="Q35" s="71"/>
      <c r="R35" s="71"/>
      <c r="S35" s="71"/>
      <c r="T35" s="71"/>
      <c r="U35" s="71"/>
      <c r="V35" s="71"/>
    </row>
    <row r="36" spans="1:22" ht="15.75" customHeight="1">
      <c r="A36" s="70"/>
      <c r="B36" s="71"/>
      <c r="C36" s="72"/>
      <c r="D36" s="71"/>
      <c r="E36" s="71"/>
      <c r="F36" s="71"/>
      <c r="G36" s="72"/>
      <c r="H36" s="71"/>
      <c r="I36" s="71"/>
      <c r="J36" s="71"/>
      <c r="K36" s="71"/>
      <c r="L36" s="71"/>
      <c r="M36" s="72"/>
      <c r="N36" s="71"/>
      <c r="O36" s="71"/>
      <c r="P36" s="71"/>
      <c r="Q36" s="71"/>
      <c r="R36" s="71"/>
      <c r="S36" s="71"/>
      <c r="T36" s="71"/>
      <c r="U36" s="71"/>
      <c r="V36" s="71"/>
    </row>
    <row r="37" spans="1:22" ht="15.75" customHeight="1">
      <c r="A37" s="70"/>
      <c r="B37" s="71"/>
      <c r="C37" s="72"/>
      <c r="D37" s="71"/>
      <c r="E37" s="71"/>
      <c r="F37" s="71"/>
      <c r="G37" s="72"/>
      <c r="H37" s="71"/>
      <c r="I37" s="71"/>
      <c r="J37" s="71"/>
      <c r="K37" s="71"/>
      <c r="L37" s="71"/>
      <c r="M37" s="72"/>
      <c r="N37" s="71"/>
      <c r="O37" s="71"/>
      <c r="P37" s="71"/>
      <c r="Q37" s="71"/>
      <c r="R37" s="71"/>
      <c r="S37" s="71"/>
      <c r="T37" s="71"/>
      <c r="U37" s="71"/>
      <c r="V37" s="71"/>
    </row>
    <row r="38" spans="1:22" ht="15.75" customHeight="1">
      <c r="A38" s="70"/>
      <c r="B38" s="71"/>
      <c r="C38" s="72"/>
      <c r="D38" s="71"/>
      <c r="E38" s="71"/>
      <c r="F38" s="71"/>
      <c r="G38" s="72"/>
      <c r="H38" s="71"/>
      <c r="I38" s="71"/>
      <c r="J38" s="71"/>
      <c r="K38" s="71"/>
      <c r="L38" s="71"/>
      <c r="M38" s="72"/>
      <c r="N38" s="71"/>
      <c r="O38" s="71"/>
      <c r="P38" s="71"/>
      <c r="Q38" s="71"/>
      <c r="R38" s="71"/>
      <c r="S38" s="71"/>
      <c r="T38" s="71"/>
      <c r="U38" s="71"/>
      <c r="V38" s="71"/>
    </row>
    <row r="39" spans="1:22" ht="15.75" customHeight="1">
      <c r="A39" s="70"/>
      <c r="B39" s="71"/>
      <c r="C39" s="72"/>
      <c r="D39" s="71"/>
      <c r="E39" s="71"/>
      <c r="F39" s="71"/>
      <c r="G39" s="72"/>
      <c r="H39" s="71"/>
      <c r="I39" s="71"/>
      <c r="J39" s="71"/>
      <c r="K39" s="71"/>
      <c r="L39" s="71"/>
      <c r="M39" s="72"/>
      <c r="N39" s="71"/>
      <c r="O39" s="71"/>
      <c r="P39" s="71"/>
      <c r="Q39" s="71"/>
      <c r="R39" s="71"/>
      <c r="S39" s="71"/>
      <c r="T39" s="71"/>
      <c r="U39" s="71"/>
      <c r="V39" s="71"/>
    </row>
    <row r="40" spans="1:22" ht="15.75" customHeight="1">
      <c r="A40" s="70"/>
      <c r="B40" s="71"/>
      <c r="C40" s="72"/>
      <c r="D40" s="71"/>
      <c r="E40" s="71"/>
      <c r="F40" s="71"/>
      <c r="G40" s="72"/>
      <c r="H40" s="71"/>
      <c r="I40" s="71"/>
      <c r="J40" s="71"/>
      <c r="K40" s="71"/>
      <c r="L40" s="71"/>
      <c r="M40" s="72"/>
      <c r="N40" s="71"/>
      <c r="O40" s="71"/>
      <c r="P40" s="71"/>
      <c r="Q40" s="71"/>
      <c r="R40" s="71"/>
      <c r="S40" s="71"/>
      <c r="T40" s="71"/>
      <c r="U40" s="71"/>
      <c r="V40" s="71"/>
    </row>
    <row r="41" spans="1:22" ht="15.75" customHeight="1">
      <c r="A41" s="70"/>
      <c r="B41" s="71"/>
      <c r="C41" s="72"/>
      <c r="D41" s="71"/>
      <c r="E41" s="71"/>
      <c r="F41" s="71"/>
      <c r="G41" s="72"/>
      <c r="H41" s="71"/>
      <c r="I41" s="71"/>
      <c r="J41" s="71"/>
      <c r="K41" s="71"/>
      <c r="L41" s="71"/>
      <c r="M41" s="72"/>
      <c r="N41" s="71"/>
      <c r="O41" s="71"/>
      <c r="P41" s="71"/>
      <c r="Q41" s="71"/>
      <c r="R41" s="71"/>
      <c r="S41" s="71"/>
      <c r="T41" s="71"/>
      <c r="U41" s="71"/>
      <c r="V41" s="71"/>
    </row>
    <row r="42" spans="1:22" ht="15.75" customHeight="1">
      <c r="A42" s="70"/>
      <c r="B42" s="71"/>
      <c r="C42" s="72"/>
      <c r="D42" s="71"/>
      <c r="E42" s="71"/>
      <c r="F42" s="71"/>
      <c r="G42" s="72"/>
      <c r="H42" s="71"/>
      <c r="I42" s="71"/>
      <c r="J42" s="71"/>
      <c r="K42" s="71"/>
      <c r="L42" s="71"/>
      <c r="M42" s="72"/>
      <c r="N42" s="71"/>
      <c r="O42" s="71"/>
      <c r="P42" s="71"/>
      <c r="Q42" s="71"/>
      <c r="R42" s="71"/>
      <c r="S42" s="71"/>
      <c r="T42" s="71"/>
      <c r="U42" s="71"/>
      <c r="V42" s="71"/>
    </row>
    <row r="43" spans="1:22" ht="15.75" customHeight="1">
      <c r="A43" s="70"/>
      <c r="B43" s="71"/>
      <c r="C43" s="72"/>
      <c r="D43" s="71"/>
      <c r="E43" s="71"/>
      <c r="F43" s="71"/>
      <c r="G43" s="72"/>
      <c r="H43" s="71"/>
      <c r="I43" s="71"/>
      <c r="J43" s="71"/>
      <c r="K43" s="71"/>
      <c r="L43" s="71"/>
      <c r="M43" s="72"/>
      <c r="N43" s="71"/>
      <c r="O43" s="71"/>
      <c r="P43" s="71"/>
      <c r="Q43" s="71"/>
      <c r="R43" s="71"/>
      <c r="S43" s="71"/>
      <c r="T43" s="71"/>
      <c r="U43" s="71"/>
      <c r="V43" s="71"/>
    </row>
    <row r="44" spans="1:22" ht="15.75" customHeight="1">
      <c r="A44" s="70"/>
      <c r="B44" s="71"/>
      <c r="C44" s="72"/>
      <c r="D44" s="71"/>
      <c r="E44" s="71"/>
      <c r="F44" s="71"/>
      <c r="G44" s="72"/>
      <c r="H44" s="71"/>
      <c r="I44" s="71"/>
      <c r="J44" s="71"/>
      <c r="K44" s="71"/>
      <c r="L44" s="71"/>
      <c r="M44" s="72"/>
      <c r="N44" s="71"/>
      <c r="O44" s="71"/>
      <c r="P44" s="71"/>
      <c r="Q44" s="71"/>
      <c r="R44" s="71"/>
      <c r="S44" s="71"/>
      <c r="T44" s="71"/>
      <c r="U44" s="71"/>
      <c r="V44" s="71"/>
    </row>
    <row r="45" spans="1:22" ht="15.75" customHeight="1">
      <c r="A45" s="70"/>
      <c r="B45" s="71"/>
      <c r="C45" s="72"/>
      <c r="D45" s="71"/>
      <c r="E45" s="71"/>
      <c r="F45" s="71"/>
      <c r="G45" s="72"/>
      <c r="H45" s="71"/>
      <c r="I45" s="71"/>
      <c r="J45" s="71"/>
      <c r="K45" s="71"/>
      <c r="L45" s="71"/>
      <c r="M45" s="72"/>
      <c r="N45" s="71"/>
      <c r="O45" s="71"/>
      <c r="P45" s="71"/>
      <c r="Q45" s="71"/>
      <c r="R45" s="71"/>
      <c r="S45" s="71"/>
      <c r="T45" s="71"/>
      <c r="U45" s="71"/>
      <c r="V45" s="71"/>
    </row>
    <row r="46" spans="1:22" ht="15.75" customHeight="1">
      <c r="A46" s="70"/>
      <c r="B46" s="71"/>
      <c r="C46" s="72"/>
      <c r="D46" s="71"/>
      <c r="E46" s="71"/>
      <c r="F46" s="71"/>
      <c r="G46" s="72"/>
      <c r="H46" s="71"/>
      <c r="I46" s="71"/>
      <c r="J46" s="71"/>
      <c r="K46" s="71"/>
      <c r="L46" s="71"/>
      <c r="M46" s="72"/>
      <c r="N46" s="71"/>
      <c r="O46" s="71"/>
      <c r="P46" s="71"/>
      <c r="Q46" s="71"/>
      <c r="R46" s="71"/>
      <c r="S46" s="71"/>
      <c r="T46" s="71"/>
      <c r="U46" s="71"/>
      <c r="V46" s="71"/>
    </row>
    <row r="47" spans="1:22" ht="15.75" customHeight="1">
      <c r="A47" s="70"/>
      <c r="B47" s="71"/>
      <c r="C47" s="72"/>
      <c r="D47" s="71"/>
      <c r="E47" s="71"/>
      <c r="F47" s="71"/>
      <c r="G47" s="72"/>
      <c r="H47" s="71"/>
      <c r="I47" s="71"/>
      <c r="J47" s="71"/>
      <c r="K47" s="71"/>
      <c r="L47" s="71"/>
      <c r="M47" s="72"/>
      <c r="N47" s="71"/>
      <c r="O47" s="71"/>
      <c r="P47" s="71"/>
      <c r="Q47" s="71"/>
      <c r="R47" s="71"/>
      <c r="S47" s="71"/>
      <c r="T47" s="71"/>
      <c r="U47" s="71"/>
      <c r="V47" s="71"/>
    </row>
    <row r="48" spans="1:22" ht="15.75" customHeight="1">
      <c r="A48" s="70"/>
      <c r="B48" s="71"/>
      <c r="C48" s="72"/>
      <c r="D48" s="71"/>
      <c r="E48" s="71"/>
      <c r="F48" s="71"/>
      <c r="G48" s="72"/>
      <c r="H48" s="71"/>
      <c r="I48" s="71"/>
      <c r="J48" s="71"/>
      <c r="K48" s="71"/>
      <c r="L48" s="71"/>
      <c r="M48" s="72"/>
      <c r="N48" s="71"/>
      <c r="O48" s="71"/>
      <c r="P48" s="71"/>
      <c r="Q48" s="71"/>
      <c r="R48" s="71"/>
      <c r="S48" s="71"/>
      <c r="T48" s="71"/>
      <c r="U48" s="71"/>
      <c r="V48" s="71"/>
    </row>
    <row r="49" spans="1:22" ht="15.75" customHeight="1">
      <c r="A49" s="70"/>
      <c r="B49" s="71"/>
      <c r="C49" s="72"/>
      <c r="D49" s="71"/>
      <c r="E49" s="71"/>
      <c r="F49" s="71"/>
      <c r="G49" s="72"/>
      <c r="H49" s="71"/>
      <c r="I49" s="71"/>
      <c r="J49" s="71"/>
      <c r="K49" s="71"/>
      <c r="L49" s="71"/>
      <c r="M49" s="72"/>
      <c r="N49" s="71"/>
      <c r="O49" s="71"/>
      <c r="P49" s="71"/>
      <c r="Q49" s="71"/>
      <c r="R49" s="71"/>
      <c r="S49" s="71"/>
      <c r="T49" s="71"/>
      <c r="U49" s="71"/>
      <c r="V49" s="71"/>
    </row>
    <row r="50" spans="1:22" ht="15.75" customHeight="1">
      <c r="A50" s="70"/>
      <c r="B50" s="71"/>
      <c r="C50" s="72"/>
      <c r="D50" s="71"/>
      <c r="E50" s="71"/>
      <c r="F50" s="71"/>
      <c r="G50" s="72"/>
      <c r="H50" s="71"/>
      <c r="I50" s="71"/>
      <c r="J50" s="71"/>
      <c r="K50" s="71"/>
      <c r="L50" s="71"/>
      <c r="M50" s="72"/>
      <c r="N50" s="71"/>
      <c r="O50" s="71"/>
      <c r="P50" s="71"/>
      <c r="Q50" s="71"/>
      <c r="R50" s="71"/>
      <c r="S50" s="71"/>
      <c r="T50" s="71"/>
      <c r="U50" s="71"/>
      <c r="V50" s="71"/>
    </row>
    <row r="51" spans="1:22" ht="15.75" customHeight="1">
      <c r="A51" s="70"/>
      <c r="B51" s="71"/>
      <c r="C51" s="72"/>
      <c r="D51" s="71"/>
      <c r="E51" s="71"/>
      <c r="F51" s="71"/>
      <c r="G51" s="72"/>
      <c r="H51" s="71"/>
      <c r="I51" s="71"/>
      <c r="J51" s="71"/>
      <c r="K51" s="71"/>
      <c r="L51" s="71"/>
      <c r="M51" s="72"/>
      <c r="N51" s="71"/>
      <c r="O51" s="71"/>
      <c r="P51" s="71"/>
      <c r="Q51" s="71"/>
      <c r="R51" s="71"/>
      <c r="S51" s="71"/>
      <c r="T51" s="71"/>
      <c r="U51" s="71"/>
      <c r="V51" s="71"/>
    </row>
    <row r="52" spans="1:22" ht="15.75" customHeight="1">
      <c r="A52" s="70"/>
      <c r="B52" s="71"/>
      <c r="C52" s="72"/>
      <c r="D52" s="71"/>
      <c r="E52" s="71"/>
      <c r="F52" s="71"/>
      <c r="G52" s="72"/>
      <c r="H52" s="71"/>
      <c r="I52" s="71"/>
      <c r="J52" s="71"/>
      <c r="K52" s="71"/>
      <c r="L52" s="71"/>
      <c r="M52" s="72"/>
      <c r="N52" s="71"/>
      <c r="O52" s="71"/>
      <c r="P52" s="71"/>
      <c r="Q52" s="71"/>
      <c r="R52" s="71"/>
      <c r="S52" s="71"/>
      <c r="T52" s="71"/>
      <c r="U52" s="71"/>
      <c r="V52" s="71"/>
    </row>
    <row r="53" spans="1:22" ht="15.75" customHeight="1">
      <c r="A53" s="70"/>
      <c r="B53" s="71"/>
      <c r="C53" s="72"/>
      <c r="D53" s="71"/>
      <c r="E53" s="71"/>
      <c r="F53" s="71"/>
      <c r="G53" s="72"/>
      <c r="H53" s="71"/>
      <c r="I53" s="71"/>
      <c r="J53" s="71"/>
      <c r="K53" s="71"/>
      <c r="L53" s="71"/>
      <c r="M53" s="72"/>
      <c r="N53" s="71"/>
      <c r="O53" s="71"/>
      <c r="P53" s="71"/>
      <c r="Q53" s="71"/>
      <c r="R53" s="71"/>
      <c r="S53" s="71"/>
      <c r="T53" s="71"/>
      <c r="U53" s="71"/>
      <c r="V53" s="71"/>
    </row>
    <row r="54" spans="1:22" ht="15.75" customHeight="1">
      <c r="A54" s="70"/>
      <c r="B54" s="71"/>
      <c r="C54" s="72"/>
      <c r="D54" s="71"/>
      <c r="E54" s="71"/>
      <c r="F54" s="71"/>
      <c r="G54" s="72"/>
      <c r="H54" s="71"/>
      <c r="I54" s="71"/>
      <c r="J54" s="71"/>
      <c r="K54" s="71"/>
      <c r="L54" s="71"/>
      <c r="M54" s="72"/>
      <c r="N54" s="71"/>
      <c r="O54" s="71"/>
      <c r="P54" s="71"/>
      <c r="Q54" s="71"/>
      <c r="R54" s="71"/>
      <c r="S54" s="71"/>
      <c r="T54" s="71"/>
      <c r="U54" s="71"/>
      <c r="V54" s="71"/>
    </row>
    <row r="55" spans="1:22" ht="15.75" customHeight="1">
      <c r="A55" s="70"/>
      <c r="B55" s="71"/>
      <c r="C55" s="72"/>
      <c r="D55" s="71"/>
      <c r="E55" s="71"/>
      <c r="F55" s="71"/>
      <c r="G55" s="72"/>
      <c r="H55" s="71"/>
      <c r="I55" s="71"/>
      <c r="J55" s="71"/>
      <c r="K55" s="71"/>
      <c r="L55" s="71"/>
      <c r="M55" s="72"/>
      <c r="N55" s="71"/>
      <c r="O55" s="71"/>
      <c r="P55" s="71"/>
      <c r="Q55" s="71"/>
      <c r="R55" s="71"/>
      <c r="S55" s="71"/>
      <c r="T55" s="71"/>
      <c r="U55" s="71"/>
      <c r="V55" s="71"/>
    </row>
    <row r="56" spans="1:22" ht="15.75" customHeight="1">
      <c r="A56" s="70"/>
      <c r="B56" s="71"/>
      <c r="C56" s="72"/>
      <c r="D56" s="71"/>
      <c r="E56" s="71"/>
      <c r="F56" s="71"/>
      <c r="G56" s="72"/>
      <c r="H56" s="71"/>
      <c r="I56" s="71"/>
      <c r="J56" s="71"/>
      <c r="K56" s="71"/>
      <c r="L56" s="71"/>
      <c r="M56" s="72"/>
      <c r="N56" s="71"/>
      <c r="O56" s="71"/>
      <c r="P56" s="71"/>
      <c r="Q56" s="71"/>
      <c r="R56" s="71"/>
      <c r="S56" s="71"/>
      <c r="T56" s="71"/>
      <c r="U56" s="71"/>
      <c r="V56" s="71"/>
    </row>
    <row r="57" spans="1:22" ht="15.75" customHeight="1">
      <c r="A57" s="70"/>
      <c r="B57" s="71"/>
      <c r="C57" s="72"/>
      <c r="D57" s="71"/>
      <c r="E57" s="71"/>
      <c r="F57" s="71"/>
      <c r="G57" s="72"/>
      <c r="H57" s="71"/>
      <c r="I57" s="71"/>
      <c r="J57" s="71"/>
      <c r="K57" s="71"/>
      <c r="L57" s="71"/>
      <c r="M57" s="72"/>
      <c r="N57" s="71"/>
      <c r="O57" s="71"/>
      <c r="P57" s="71"/>
      <c r="Q57" s="71"/>
      <c r="R57" s="71"/>
      <c r="S57" s="71"/>
      <c r="T57" s="71"/>
      <c r="U57" s="71"/>
      <c r="V57" s="71"/>
    </row>
    <row r="58" spans="1:22" ht="15.75" customHeight="1">
      <c r="A58" s="70"/>
      <c r="B58" s="71"/>
      <c r="C58" s="72"/>
      <c r="D58" s="71"/>
      <c r="E58" s="71"/>
      <c r="F58" s="71"/>
      <c r="G58" s="72"/>
      <c r="H58" s="71"/>
      <c r="I58" s="71"/>
      <c r="J58" s="71"/>
      <c r="K58" s="71"/>
      <c r="L58" s="71"/>
      <c r="M58" s="72"/>
      <c r="N58" s="71"/>
      <c r="O58" s="71"/>
      <c r="P58" s="71"/>
      <c r="Q58" s="71"/>
      <c r="R58" s="71"/>
      <c r="S58" s="71"/>
      <c r="T58" s="71"/>
      <c r="U58" s="71"/>
      <c r="V58" s="71"/>
    </row>
    <row r="59" spans="1:22" ht="15.75" customHeight="1">
      <c r="A59" s="70"/>
      <c r="B59" s="71"/>
      <c r="C59" s="72"/>
      <c r="D59" s="71"/>
      <c r="E59" s="71"/>
      <c r="F59" s="71"/>
      <c r="G59" s="72"/>
      <c r="H59" s="71"/>
      <c r="I59" s="71"/>
      <c r="J59" s="71"/>
      <c r="K59" s="71"/>
      <c r="L59" s="71"/>
      <c r="M59" s="72"/>
      <c r="N59" s="71"/>
      <c r="O59" s="71"/>
      <c r="P59" s="71"/>
      <c r="Q59" s="71"/>
      <c r="R59" s="71"/>
      <c r="S59" s="71"/>
      <c r="T59" s="71"/>
      <c r="U59" s="71"/>
      <c r="V59" s="71"/>
    </row>
    <row r="60" spans="1:22" ht="15.75" customHeight="1">
      <c r="A60" s="70"/>
      <c r="B60" s="71"/>
      <c r="C60" s="72"/>
      <c r="D60" s="71"/>
      <c r="E60" s="71"/>
      <c r="F60" s="71"/>
      <c r="G60" s="72"/>
      <c r="H60" s="71"/>
      <c r="I60" s="71"/>
      <c r="J60" s="71"/>
      <c r="K60" s="71"/>
      <c r="L60" s="71"/>
      <c r="M60" s="72"/>
      <c r="N60" s="71"/>
      <c r="O60" s="71"/>
      <c r="P60" s="71"/>
      <c r="Q60" s="71"/>
      <c r="R60" s="71"/>
      <c r="S60" s="71"/>
      <c r="T60" s="71"/>
      <c r="U60" s="71"/>
      <c r="V60" s="71"/>
    </row>
    <row r="61" spans="1:22" ht="15.75" customHeight="1">
      <c r="A61" s="70"/>
      <c r="B61" s="71"/>
      <c r="C61" s="72"/>
      <c r="D61" s="71"/>
      <c r="E61" s="71"/>
      <c r="F61" s="71"/>
      <c r="G61" s="72"/>
      <c r="H61" s="71"/>
      <c r="I61" s="71"/>
      <c r="J61" s="71"/>
      <c r="K61" s="71"/>
      <c r="L61" s="71"/>
      <c r="M61" s="72"/>
      <c r="N61" s="71"/>
      <c r="O61" s="71"/>
      <c r="P61" s="71"/>
      <c r="Q61" s="71"/>
      <c r="R61" s="71"/>
      <c r="S61" s="71"/>
      <c r="T61" s="71"/>
      <c r="U61" s="71"/>
      <c r="V61" s="71"/>
    </row>
    <row r="62" spans="1:22" ht="15.75" customHeight="1">
      <c r="A62" s="70"/>
      <c r="B62" s="71"/>
      <c r="C62" s="72"/>
      <c r="D62" s="71"/>
      <c r="E62" s="71"/>
      <c r="F62" s="71"/>
      <c r="G62" s="72"/>
      <c r="H62" s="71"/>
      <c r="I62" s="71"/>
      <c r="J62" s="71"/>
      <c r="K62" s="71"/>
      <c r="L62" s="71"/>
      <c r="M62" s="72"/>
      <c r="N62" s="71"/>
      <c r="O62" s="71"/>
      <c r="P62" s="71"/>
      <c r="Q62" s="71"/>
      <c r="R62" s="71"/>
      <c r="S62" s="71"/>
      <c r="T62" s="71"/>
      <c r="U62" s="71"/>
      <c r="V62" s="71"/>
    </row>
    <row r="63" spans="1:22" ht="15.75" customHeight="1">
      <c r="A63" s="70"/>
      <c r="B63" s="71"/>
      <c r="C63" s="72"/>
      <c r="D63" s="71"/>
      <c r="E63" s="71"/>
      <c r="F63" s="71"/>
      <c r="G63" s="72"/>
      <c r="H63" s="71"/>
      <c r="I63" s="71"/>
      <c r="J63" s="71"/>
      <c r="K63" s="71"/>
      <c r="L63" s="71"/>
      <c r="M63" s="72"/>
      <c r="N63" s="71"/>
      <c r="O63" s="71"/>
      <c r="P63" s="71"/>
      <c r="Q63" s="71"/>
      <c r="R63" s="71"/>
      <c r="S63" s="71"/>
      <c r="T63" s="71"/>
      <c r="U63" s="71"/>
      <c r="V63" s="71"/>
    </row>
    <row r="64" spans="1:22" ht="15.75" customHeight="1">
      <c r="A64" s="70"/>
      <c r="B64" s="71"/>
      <c r="C64" s="72"/>
      <c r="D64" s="71"/>
      <c r="E64" s="71"/>
      <c r="F64" s="71"/>
      <c r="G64" s="72"/>
      <c r="H64" s="71"/>
      <c r="I64" s="71"/>
      <c r="J64" s="71"/>
      <c r="K64" s="71"/>
      <c r="L64" s="71"/>
      <c r="M64" s="72"/>
      <c r="N64" s="71"/>
      <c r="O64" s="71"/>
      <c r="P64" s="71"/>
      <c r="Q64" s="71"/>
      <c r="R64" s="71"/>
      <c r="S64" s="71"/>
      <c r="T64" s="71"/>
      <c r="U64" s="71"/>
      <c r="V64" s="71"/>
    </row>
    <row r="65" spans="1:22" ht="15.75" customHeight="1">
      <c r="A65" s="70"/>
      <c r="B65" s="71"/>
      <c r="C65" s="72"/>
      <c r="D65" s="71"/>
      <c r="E65" s="71"/>
      <c r="F65" s="71"/>
      <c r="G65" s="72"/>
      <c r="H65" s="71"/>
      <c r="I65" s="71"/>
      <c r="J65" s="71"/>
      <c r="K65" s="71"/>
      <c r="L65" s="71"/>
      <c r="M65" s="72"/>
      <c r="N65" s="71"/>
      <c r="O65" s="71"/>
      <c r="P65" s="71"/>
      <c r="Q65" s="71"/>
      <c r="R65" s="71"/>
      <c r="S65" s="71"/>
      <c r="T65" s="71"/>
      <c r="U65" s="71"/>
      <c r="V65" s="71"/>
    </row>
    <row r="66" spans="1:22" ht="15.75" customHeight="1">
      <c r="A66" s="70"/>
      <c r="B66" s="71"/>
      <c r="C66" s="72"/>
      <c r="D66" s="71"/>
      <c r="E66" s="71"/>
      <c r="F66" s="71"/>
      <c r="G66" s="72"/>
      <c r="H66" s="71"/>
      <c r="I66" s="71"/>
      <c r="J66" s="71"/>
      <c r="K66" s="71"/>
      <c r="L66" s="71"/>
      <c r="M66" s="72"/>
      <c r="N66" s="71"/>
      <c r="O66" s="71"/>
      <c r="P66" s="71"/>
      <c r="Q66" s="71"/>
      <c r="R66" s="71"/>
      <c r="S66" s="71"/>
      <c r="T66" s="71"/>
      <c r="U66" s="71"/>
      <c r="V66" s="71"/>
    </row>
    <row r="67" spans="1:22" ht="15.75" customHeight="1">
      <c r="A67" s="70"/>
      <c r="B67" s="71"/>
      <c r="C67" s="72"/>
      <c r="D67" s="71"/>
      <c r="E67" s="71"/>
      <c r="F67" s="71"/>
      <c r="G67" s="72"/>
      <c r="H67" s="71"/>
      <c r="I67" s="71"/>
      <c r="J67" s="71"/>
      <c r="K67" s="71"/>
      <c r="L67" s="71"/>
      <c r="M67" s="72"/>
      <c r="N67" s="71"/>
      <c r="O67" s="71"/>
      <c r="P67" s="71"/>
      <c r="Q67" s="71"/>
      <c r="R67" s="71"/>
      <c r="S67" s="71"/>
      <c r="T67" s="71"/>
      <c r="U67" s="71"/>
      <c r="V67" s="71"/>
    </row>
    <row r="68" spans="1:22" ht="15.75" customHeight="1">
      <c r="A68" s="70"/>
      <c r="B68" s="71"/>
      <c r="C68" s="72"/>
      <c r="D68" s="71"/>
      <c r="E68" s="71"/>
      <c r="F68" s="71"/>
      <c r="G68" s="72"/>
      <c r="H68" s="71"/>
      <c r="I68" s="71"/>
      <c r="J68" s="71"/>
      <c r="K68" s="71"/>
      <c r="L68" s="71"/>
      <c r="M68" s="72"/>
      <c r="N68" s="71"/>
      <c r="O68" s="71"/>
      <c r="P68" s="71"/>
      <c r="Q68" s="71"/>
      <c r="R68" s="71"/>
      <c r="S68" s="71"/>
      <c r="T68" s="71"/>
      <c r="U68" s="71"/>
      <c r="V68" s="71"/>
    </row>
    <row r="69" spans="1:22" ht="15.75" customHeight="1">
      <c r="A69" s="70"/>
      <c r="B69" s="71"/>
      <c r="C69" s="72"/>
      <c r="D69" s="71"/>
      <c r="E69" s="71"/>
      <c r="F69" s="71"/>
      <c r="G69" s="72"/>
      <c r="H69" s="71"/>
      <c r="I69" s="71"/>
      <c r="J69" s="71"/>
      <c r="K69" s="71"/>
      <c r="L69" s="71"/>
      <c r="M69" s="72"/>
      <c r="N69" s="71"/>
      <c r="O69" s="71"/>
      <c r="P69" s="71"/>
      <c r="Q69" s="71"/>
      <c r="R69" s="71"/>
      <c r="S69" s="71"/>
      <c r="T69" s="71"/>
      <c r="U69" s="71"/>
      <c r="V69" s="71"/>
    </row>
    <row r="70" spans="1:22" ht="15.75" customHeight="1">
      <c r="A70" s="70"/>
      <c r="B70" s="71"/>
      <c r="C70" s="72"/>
      <c r="D70" s="71"/>
      <c r="E70" s="71"/>
      <c r="F70" s="71"/>
      <c r="G70" s="72"/>
      <c r="H70" s="71"/>
      <c r="I70" s="71"/>
      <c r="J70" s="71"/>
      <c r="K70" s="71"/>
      <c r="L70" s="71"/>
      <c r="M70" s="72"/>
      <c r="N70" s="71"/>
      <c r="O70" s="71"/>
      <c r="P70" s="71"/>
      <c r="Q70" s="71"/>
      <c r="R70" s="71"/>
      <c r="S70" s="71"/>
      <c r="T70" s="71"/>
      <c r="U70" s="71"/>
      <c r="V70" s="71"/>
    </row>
    <row r="71" spans="1:22" ht="15.75" customHeight="1">
      <c r="A71" s="70"/>
      <c r="B71" s="71"/>
      <c r="C71" s="72"/>
      <c r="D71" s="71"/>
      <c r="E71" s="71"/>
      <c r="F71" s="71"/>
      <c r="G71" s="72"/>
      <c r="H71" s="71"/>
      <c r="I71" s="71"/>
      <c r="J71" s="71"/>
      <c r="K71" s="71"/>
      <c r="L71" s="71"/>
      <c r="M71" s="72"/>
      <c r="N71" s="71"/>
      <c r="O71" s="71"/>
      <c r="P71" s="71"/>
      <c r="Q71" s="71"/>
      <c r="R71" s="71"/>
      <c r="S71" s="71"/>
      <c r="T71" s="71"/>
      <c r="U71" s="71"/>
      <c r="V71" s="71"/>
    </row>
    <row r="72" spans="1:22" ht="15.75" customHeight="1">
      <c r="A72" s="70"/>
      <c r="B72" s="71"/>
      <c r="C72" s="72"/>
      <c r="D72" s="71"/>
      <c r="E72" s="71"/>
      <c r="F72" s="71"/>
      <c r="G72" s="72"/>
      <c r="H72" s="71"/>
      <c r="I72" s="71"/>
      <c r="J72" s="71"/>
      <c r="K72" s="71"/>
      <c r="L72" s="71"/>
      <c r="M72" s="72"/>
      <c r="N72" s="71"/>
      <c r="O72" s="71"/>
      <c r="P72" s="71"/>
      <c r="Q72" s="71"/>
      <c r="R72" s="71"/>
      <c r="S72" s="71"/>
      <c r="T72" s="71"/>
      <c r="U72" s="71"/>
      <c r="V72" s="71"/>
    </row>
    <row r="73" spans="1:22" ht="15.75" customHeight="1">
      <c r="A73" s="70"/>
      <c r="B73" s="71"/>
      <c r="C73" s="72"/>
      <c r="D73" s="71"/>
      <c r="E73" s="71"/>
      <c r="F73" s="71"/>
      <c r="G73" s="72"/>
      <c r="H73" s="71"/>
      <c r="I73" s="71"/>
      <c r="J73" s="71"/>
      <c r="K73" s="71"/>
      <c r="L73" s="71"/>
      <c r="M73" s="72"/>
      <c r="N73" s="71"/>
      <c r="O73" s="71"/>
      <c r="P73" s="71"/>
      <c r="Q73" s="71"/>
      <c r="R73" s="71"/>
      <c r="S73" s="71"/>
      <c r="T73" s="71"/>
      <c r="U73" s="71"/>
      <c r="V73" s="71"/>
    </row>
    <row r="74" spans="1:22" ht="15.75" customHeight="1">
      <c r="A74" s="70"/>
      <c r="B74" s="71"/>
      <c r="C74" s="72"/>
      <c r="D74" s="71"/>
      <c r="E74" s="71"/>
      <c r="F74" s="71"/>
      <c r="G74" s="72"/>
      <c r="H74" s="71"/>
      <c r="I74" s="71"/>
      <c r="J74" s="71"/>
      <c r="K74" s="71"/>
      <c r="L74" s="71"/>
      <c r="M74" s="72"/>
      <c r="N74" s="71"/>
      <c r="O74" s="71"/>
      <c r="P74" s="71"/>
      <c r="Q74" s="71"/>
      <c r="R74" s="71"/>
      <c r="S74" s="71"/>
      <c r="T74" s="71"/>
      <c r="U74" s="71"/>
      <c r="V74" s="71"/>
    </row>
    <row r="75" spans="1:22" ht="15.75" customHeight="1">
      <c r="A75" s="70"/>
      <c r="B75" s="71"/>
      <c r="C75" s="72"/>
      <c r="D75" s="71"/>
      <c r="E75" s="71"/>
      <c r="F75" s="71"/>
      <c r="G75" s="72"/>
      <c r="H75" s="71"/>
      <c r="I75" s="71"/>
      <c r="J75" s="71"/>
      <c r="K75" s="71"/>
      <c r="L75" s="71"/>
      <c r="M75" s="72"/>
      <c r="N75" s="71"/>
      <c r="O75" s="71"/>
      <c r="P75" s="71"/>
      <c r="Q75" s="71"/>
      <c r="R75" s="71"/>
      <c r="S75" s="71"/>
      <c r="T75" s="71"/>
      <c r="U75" s="71"/>
      <c r="V75" s="71"/>
    </row>
    <row r="76" spans="1:22" ht="15.75" customHeight="1">
      <c r="A76" s="70"/>
      <c r="B76" s="71"/>
      <c r="C76" s="72"/>
      <c r="D76" s="71"/>
      <c r="E76" s="71"/>
      <c r="F76" s="71"/>
      <c r="G76" s="72"/>
      <c r="H76" s="71"/>
      <c r="I76" s="71"/>
      <c r="J76" s="71"/>
      <c r="K76" s="71"/>
      <c r="L76" s="71"/>
      <c r="M76" s="72"/>
      <c r="N76" s="71"/>
      <c r="O76" s="71"/>
      <c r="P76" s="71"/>
      <c r="Q76" s="71"/>
      <c r="R76" s="71"/>
      <c r="S76" s="71"/>
      <c r="T76" s="71"/>
      <c r="U76" s="71"/>
      <c r="V76" s="71"/>
    </row>
    <row r="77" spans="1:22" ht="15.75" customHeight="1">
      <c r="A77" s="70"/>
      <c r="B77" s="71"/>
      <c r="C77" s="72"/>
      <c r="D77" s="71"/>
      <c r="E77" s="71"/>
      <c r="F77" s="71"/>
      <c r="G77" s="72"/>
      <c r="H77" s="71"/>
      <c r="I77" s="71"/>
      <c r="J77" s="71"/>
      <c r="K77" s="71"/>
      <c r="L77" s="71"/>
      <c r="M77" s="72"/>
      <c r="N77" s="71"/>
      <c r="O77" s="71"/>
      <c r="P77" s="71"/>
      <c r="Q77" s="71"/>
      <c r="R77" s="71"/>
      <c r="S77" s="71"/>
      <c r="T77" s="71"/>
      <c r="U77" s="71"/>
      <c r="V77" s="71"/>
    </row>
    <row r="78" spans="1:22" ht="15.75" customHeight="1">
      <c r="A78" s="70"/>
      <c r="B78" s="71"/>
      <c r="C78" s="72"/>
      <c r="D78" s="71"/>
      <c r="E78" s="71"/>
      <c r="F78" s="71"/>
      <c r="G78" s="72"/>
      <c r="H78" s="71"/>
      <c r="I78" s="71"/>
      <c r="J78" s="71"/>
      <c r="K78" s="71"/>
      <c r="L78" s="71"/>
      <c r="M78" s="72"/>
      <c r="N78" s="71"/>
      <c r="O78" s="71"/>
      <c r="P78" s="71"/>
      <c r="Q78" s="71"/>
      <c r="R78" s="71"/>
      <c r="S78" s="71"/>
      <c r="T78" s="71"/>
      <c r="U78" s="71"/>
      <c r="V78" s="71"/>
    </row>
    <row r="79" spans="1:22" ht="15.75" customHeight="1">
      <c r="A79" s="70"/>
      <c r="B79" s="71"/>
      <c r="C79" s="72"/>
      <c r="D79" s="71"/>
      <c r="E79" s="71"/>
      <c r="F79" s="71"/>
      <c r="G79" s="72"/>
      <c r="H79" s="71"/>
      <c r="I79" s="71"/>
      <c r="J79" s="71"/>
      <c r="K79" s="71"/>
      <c r="L79" s="71"/>
      <c r="M79" s="72"/>
      <c r="N79" s="71"/>
      <c r="O79" s="71"/>
      <c r="P79" s="71"/>
      <c r="Q79" s="71"/>
      <c r="R79" s="71"/>
      <c r="S79" s="71"/>
      <c r="T79" s="71"/>
      <c r="U79" s="71"/>
      <c r="V79" s="71"/>
    </row>
    <row r="80" spans="1:22" ht="15.75" customHeight="1">
      <c r="A80" s="70"/>
      <c r="B80" s="71"/>
      <c r="C80" s="72"/>
      <c r="D80" s="71"/>
      <c r="E80" s="71"/>
      <c r="F80" s="71"/>
      <c r="G80" s="72"/>
      <c r="H80" s="71"/>
      <c r="I80" s="71"/>
      <c r="J80" s="71"/>
      <c r="K80" s="71"/>
      <c r="L80" s="71"/>
      <c r="M80" s="72"/>
      <c r="N80" s="71"/>
      <c r="O80" s="71"/>
      <c r="P80" s="71"/>
      <c r="Q80" s="71"/>
      <c r="R80" s="71"/>
      <c r="S80" s="71"/>
      <c r="T80" s="71"/>
      <c r="U80" s="71"/>
      <c r="V80" s="71"/>
    </row>
    <row r="81" spans="1:22" ht="15.75" customHeight="1">
      <c r="A81" s="70"/>
      <c r="B81" s="71"/>
      <c r="C81" s="72"/>
      <c r="D81" s="71"/>
      <c r="E81" s="71"/>
      <c r="F81" s="71"/>
      <c r="G81" s="72"/>
      <c r="H81" s="71"/>
      <c r="I81" s="71"/>
      <c r="J81" s="71"/>
      <c r="K81" s="71"/>
      <c r="L81" s="71"/>
      <c r="M81" s="72"/>
      <c r="N81" s="71"/>
      <c r="O81" s="71"/>
      <c r="P81" s="71"/>
      <c r="Q81" s="71"/>
      <c r="R81" s="71"/>
      <c r="S81" s="71"/>
      <c r="T81" s="71"/>
      <c r="U81" s="71"/>
      <c r="V81" s="71"/>
    </row>
    <row r="82" spans="1:22" ht="15.75" customHeight="1">
      <c r="A82" s="70"/>
      <c r="B82" s="71"/>
      <c r="C82" s="72"/>
      <c r="D82" s="71"/>
      <c r="E82" s="71"/>
      <c r="F82" s="71"/>
      <c r="G82" s="72"/>
      <c r="H82" s="71"/>
      <c r="I82" s="71"/>
      <c r="J82" s="71"/>
      <c r="K82" s="71"/>
      <c r="L82" s="71"/>
      <c r="M82" s="72"/>
      <c r="N82" s="71"/>
      <c r="O82" s="71"/>
      <c r="P82" s="71"/>
      <c r="Q82" s="71"/>
      <c r="R82" s="71"/>
      <c r="S82" s="71"/>
      <c r="T82" s="71"/>
      <c r="U82" s="71"/>
      <c r="V82" s="71"/>
    </row>
    <row r="83" spans="1:22" ht="15.75" customHeight="1">
      <c r="A83" s="70"/>
      <c r="B83" s="71"/>
      <c r="C83" s="72"/>
      <c r="D83" s="71"/>
      <c r="E83" s="71"/>
      <c r="F83" s="71"/>
      <c r="G83" s="72"/>
      <c r="H83" s="71"/>
      <c r="I83" s="71"/>
      <c r="J83" s="71"/>
      <c r="K83" s="71"/>
      <c r="L83" s="71"/>
      <c r="M83" s="72"/>
      <c r="N83" s="71"/>
      <c r="O83" s="71"/>
      <c r="P83" s="71"/>
      <c r="Q83" s="71"/>
      <c r="R83" s="71"/>
      <c r="S83" s="71"/>
      <c r="T83" s="71"/>
      <c r="U83" s="71"/>
      <c r="V83" s="71"/>
    </row>
    <row r="84" spans="1:22" ht="15.75" customHeight="1">
      <c r="A84" s="70"/>
      <c r="B84" s="71"/>
      <c r="C84" s="72"/>
      <c r="D84" s="71"/>
      <c r="E84" s="71"/>
      <c r="F84" s="71"/>
      <c r="G84" s="72"/>
      <c r="H84" s="71"/>
      <c r="I84" s="71"/>
      <c r="J84" s="71"/>
      <c r="K84" s="71"/>
      <c r="L84" s="71"/>
      <c r="M84" s="72"/>
      <c r="N84" s="71"/>
      <c r="O84" s="71"/>
      <c r="P84" s="71"/>
      <c r="Q84" s="71"/>
      <c r="R84" s="71"/>
      <c r="S84" s="71"/>
      <c r="T84" s="71"/>
      <c r="U84" s="71"/>
      <c r="V84" s="71"/>
    </row>
    <row r="85" spans="1:22" ht="15.75" customHeight="1">
      <c r="A85" s="70"/>
      <c r="B85" s="71"/>
      <c r="C85" s="72"/>
      <c r="D85" s="71"/>
      <c r="E85" s="71"/>
      <c r="F85" s="71"/>
      <c r="G85" s="72"/>
      <c r="H85" s="71"/>
      <c r="I85" s="71"/>
      <c r="J85" s="71"/>
      <c r="K85" s="71"/>
      <c r="L85" s="71"/>
      <c r="M85" s="72"/>
      <c r="N85" s="71"/>
      <c r="O85" s="71"/>
      <c r="P85" s="71"/>
      <c r="Q85" s="71"/>
      <c r="R85" s="71"/>
      <c r="S85" s="71"/>
      <c r="T85" s="71"/>
      <c r="U85" s="71"/>
      <c r="V85" s="71"/>
    </row>
    <row r="86" spans="1:22" ht="15.75" customHeight="1">
      <c r="A86" s="70"/>
      <c r="B86" s="71"/>
      <c r="C86" s="72"/>
      <c r="D86" s="71"/>
      <c r="E86" s="71"/>
      <c r="F86" s="71"/>
      <c r="G86" s="72"/>
      <c r="H86" s="71"/>
      <c r="I86" s="71"/>
      <c r="J86" s="71"/>
      <c r="K86" s="71"/>
      <c r="L86" s="71"/>
      <c r="M86" s="72"/>
      <c r="N86" s="71"/>
      <c r="O86" s="71"/>
      <c r="P86" s="71"/>
      <c r="Q86" s="71"/>
      <c r="R86" s="71"/>
      <c r="S86" s="71"/>
      <c r="T86" s="71"/>
      <c r="U86" s="71"/>
      <c r="V86" s="71"/>
    </row>
    <row r="87" spans="1:22" ht="15.75" customHeight="1">
      <c r="A87" s="70"/>
      <c r="B87" s="71"/>
      <c r="C87" s="72"/>
      <c r="D87" s="71"/>
      <c r="E87" s="71"/>
      <c r="F87" s="71"/>
      <c r="G87" s="72"/>
      <c r="H87" s="71"/>
      <c r="I87" s="71"/>
      <c r="J87" s="71"/>
      <c r="K87" s="71"/>
      <c r="L87" s="71"/>
      <c r="M87" s="72"/>
      <c r="N87" s="71"/>
      <c r="O87" s="71"/>
      <c r="P87" s="71"/>
      <c r="Q87" s="71"/>
      <c r="R87" s="71"/>
      <c r="S87" s="71"/>
      <c r="T87" s="71"/>
      <c r="U87" s="71"/>
      <c r="V87" s="71"/>
    </row>
    <row r="88" spans="1:22" ht="15.75" customHeight="1">
      <c r="A88" s="70"/>
      <c r="B88" s="71"/>
      <c r="C88" s="72"/>
      <c r="D88" s="71"/>
      <c r="E88" s="71"/>
      <c r="F88" s="71"/>
      <c r="G88" s="72"/>
      <c r="H88" s="71"/>
      <c r="I88" s="71"/>
      <c r="J88" s="71"/>
      <c r="K88" s="71"/>
      <c r="L88" s="71"/>
      <c r="M88" s="72"/>
      <c r="N88" s="71"/>
      <c r="O88" s="71"/>
      <c r="P88" s="71"/>
      <c r="Q88" s="71"/>
      <c r="R88" s="71"/>
      <c r="S88" s="71"/>
      <c r="T88" s="71"/>
      <c r="U88" s="71"/>
      <c r="V88" s="71"/>
    </row>
    <row r="89" spans="1:22" ht="15.75" customHeight="1">
      <c r="A89" s="70"/>
      <c r="B89" s="71"/>
      <c r="C89" s="72"/>
      <c r="D89" s="71"/>
      <c r="E89" s="71"/>
      <c r="F89" s="71"/>
      <c r="G89" s="72"/>
      <c r="H89" s="71"/>
      <c r="I89" s="71"/>
      <c r="J89" s="71"/>
      <c r="K89" s="71"/>
      <c r="L89" s="71"/>
      <c r="M89" s="72"/>
      <c r="N89" s="71"/>
      <c r="O89" s="71"/>
      <c r="P89" s="71"/>
      <c r="Q89" s="71"/>
      <c r="R89" s="71"/>
      <c r="S89" s="71"/>
      <c r="T89" s="71"/>
      <c r="U89" s="71"/>
      <c r="V89" s="71"/>
    </row>
    <row r="90" spans="1:22" ht="15.75" customHeight="1">
      <c r="A90" s="70"/>
      <c r="B90" s="71"/>
      <c r="C90" s="72"/>
      <c r="D90" s="71"/>
      <c r="E90" s="71"/>
      <c r="F90" s="71"/>
      <c r="G90" s="72"/>
      <c r="H90" s="71"/>
      <c r="I90" s="71"/>
      <c r="J90" s="71"/>
      <c r="K90" s="71"/>
      <c r="L90" s="71"/>
      <c r="M90" s="72"/>
      <c r="N90" s="71"/>
      <c r="O90" s="71"/>
      <c r="P90" s="71"/>
      <c r="Q90" s="71"/>
      <c r="R90" s="71"/>
      <c r="S90" s="71"/>
      <c r="T90" s="71"/>
      <c r="U90" s="71"/>
      <c r="V90" s="71"/>
    </row>
    <row r="91" spans="1:22" ht="15.75" customHeight="1">
      <c r="A91" s="70"/>
      <c r="B91" s="71"/>
      <c r="C91" s="72"/>
      <c r="D91" s="71"/>
      <c r="E91" s="71"/>
      <c r="F91" s="71"/>
      <c r="G91" s="72"/>
      <c r="H91" s="71"/>
      <c r="I91" s="71"/>
      <c r="J91" s="71"/>
      <c r="K91" s="71"/>
      <c r="L91" s="71"/>
      <c r="M91" s="72"/>
      <c r="N91" s="71"/>
      <c r="O91" s="71"/>
      <c r="P91" s="71"/>
      <c r="Q91" s="71"/>
      <c r="R91" s="71"/>
      <c r="S91" s="71"/>
      <c r="T91" s="71"/>
      <c r="U91" s="71"/>
      <c r="V91" s="71"/>
    </row>
    <row r="92" spans="1:22" ht="15.75" customHeight="1">
      <c r="A92" s="70"/>
      <c r="B92" s="71"/>
      <c r="C92" s="72"/>
      <c r="D92" s="71"/>
      <c r="E92" s="71"/>
      <c r="F92" s="71"/>
      <c r="G92" s="72"/>
      <c r="H92" s="71"/>
      <c r="I92" s="71"/>
      <c r="J92" s="71"/>
      <c r="K92" s="71"/>
      <c r="L92" s="71"/>
      <c r="M92" s="72"/>
      <c r="N92" s="71"/>
      <c r="O92" s="71"/>
      <c r="P92" s="71"/>
      <c r="Q92" s="71"/>
      <c r="R92" s="71"/>
      <c r="S92" s="71"/>
      <c r="T92" s="71"/>
      <c r="U92" s="71"/>
      <c r="V92" s="71"/>
    </row>
    <row r="93" spans="1:22" ht="15.75" customHeight="1">
      <c r="A93" s="70"/>
      <c r="B93" s="71"/>
      <c r="C93" s="72"/>
      <c r="D93" s="71"/>
      <c r="E93" s="71"/>
      <c r="F93" s="71"/>
      <c r="G93" s="72"/>
      <c r="H93" s="71"/>
      <c r="I93" s="71"/>
      <c r="J93" s="71"/>
      <c r="K93" s="71"/>
      <c r="L93" s="71"/>
      <c r="M93" s="72"/>
      <c r="N93" s="71"/>
      <c r="O93" s="71"/>
      <c r="P93" s="71"/>
      <c r="Q93" s="71"/>
      <c r="R93" s="71"/>
      <c r="S93" s="71"/>
      <c r="T93" s="71"/>
      <c r="U93" s="71"/>
      <c r="V93" s="71"/>
    </row>
    <row r="94" spans="1:22" ht="15.75" customHeight="1">
      <c r="A94" s="70"/>
      <c r="B94" s="71"/>
      <c r="C94" s="72"/>
      <c r="D94" s="71"/>
      <c r="E94" s="71"/>
      <c r="F94" s="71"/>
      <c r="G94" s="72"/>
      <c r="H94" s="71"/>
      <c r="I94" s="71"/>
      <c r="J94" s="71"/>
      <c r="K94" s="71"/>
      <c r="L94" s="71"/>
      <c r="M94" s="72"/>
      <c r="N94" s="71"/>
      <c r="O94" s="71"/>
      <c r="P94" s="71"/>
      <c r="Q94" s="71"/>
      <c r="R94" s="71"/>
      <c r="S94" s="71"/>
      <c r="T94" s="71"/>
      <c r="U94" s="71"/>
      <c r="V94" s="71"/>
    </row>
    <row r="95" spans="1:22" ht="15.75" customHeight="1">
      <c r="A95" s="70"/>
      <c r="B95" s="71"/>
      <c r="C95" s="72"/>
      <c r="D95" s="71"/>
      <c r="E95" s="71"/>
      <c r="F95" s="71"/>
      <c r="G95" s="72"/>
      <c r="H95" s="71"/>
      <c r="I95" s="71"/>
      <c r="J95" s="71"/>
      <c r="K95" s="71"/>
      <c r="L95" s="71"/>
      <c r="M95" s="72"/>
      <c r="N95" s="71"/>
      <c r="O95" s="71"/>
      <c r="P95" s="71"/>
      <c r="Q95" s="71"/>
      <c r="R95" s="71"/>
      <c r="S95" s="71"/>
      <c r="T95" s="71"/>
      <c r="U95" s="71"/>
      <c r="V95" s="71"/>
    </row>
    <row r="96" spans="1:22" ht="15.75" customHeight="1">
      <c r="A96" s="70"/>
      <c r="B96" s="71"/>
      <c r="C96" s="72"/>
      <c r="D96" s="71"/>
      <c r="E96" s="71"/>
      <c r="F96" s="71"/>
      <c r="G96" s="72"/>
      <c r="H96" s="71"/>
      <c r="I96" s="71"/>
      <c r="J96" s="71"/>
      <c r="K96" s="71"/>
      <c r="L96" s="71"/>
      <c r="M96" s="72"/>
      <c r="N96" s="71"/>
      <c r="O96" s="71"/>
      <c r="P96" s="71"/>
      <c r="Q96" s="71"/>
      <c r="R96" s="71"/>
      <c r="S96" s="71"/>
      <c r="T96" s="71"/>
      <c r="U96" s="71"/>
      <c r="V96" s="71"/>
    </row>
    <row r="97" spans="1:22" ht="15.75" customHeight="1">
      <c r="A97" s="70"/>
      <c r="B97" s="71"/>
      <c r="C97" s="72"/>
      <c r="D97" s="71"/>
      <c r="E97" s="71"/>
      <c r="F97" s="71"/>
      <c r="G97" s="72"/>
      <c r="H97" s="71"/>
      <c r="I97" s="71"/>
      <c r="J97" s="71"/>
      <c r="K97" s="71"/>
      <c r="L97" s="71"/>
      <c r="M97" s="72"/>
      <c r="N97" s="71"/>
      <c r="O97" s="71"/>
      <c r="P97" s="71"/>
      <c r="Q97" s="71"/>
      <c r="R97" s="71"/>
      <c r="S97" s="71"/>
      <c r="T97" s="71"/>
      <c r="U97" s="71"/>
      <c r="V97" s="71"/>
    </row>
    <row r="98" spans="1:22" ht="15.75" customHeight="1">
      <c r="A98" s="70"/>
      <c r="B98" s="71"/>
      <c r="C98" s="72"/>
      <c r="D98" s="71"/>
      <c r="E98" s="71"/>
      <c r="F98" s="71"/>
      <c r="G98" s="72"/>
      <c r="H98" s="71"/>
      <c r="I98" s="71"/>
      <c r="J98" s="71"/>
      <c r="K98" s="71"/>
      <c r="L98" s="71"/>
      <c r="M98" s="72"/>
      <c r="N98" s="71"/>
      <c r="O98" s="71"/>
      <c r="P98" s="71"/>
      <c r="Q98" s="71"/>
      <c r="R98" s="71"/>
      <c r="S98" s="71"/>
      <c r="T98" s="71"/>
      <c r="U98" s="71"/>
      <c r="V98" s="71"/>
    </row>
    <row r="99" spans="1:22" ht="15.75" customHeight="1">
      <c r="A99" s="70"/>
      <c r="B99" s="71"/>
      <c r="C99" s="72"/>
      <c r="D99" s="71"/>
      <c r="E99" s="71"/>
      <c r="F99" s="71"/>
      <c r="G99" s="72"/>
      <c r="H99" s="71"/>
      <c r="I99" s="71"/>
      <c r="J99" s="71"/>
      <c r="K99" s="71"/>
      <c r="L99" s="71"/>
      <c r="M99" s="72"/>
      <c r="N99" s="71"/>
      <c r="O99" s="71"/>
      <c r="P99" s="71"/>
      <c r="Q99" s="71"/>
      <c r="R99" s="71"/>
      <c r="S99" s="71"/>
      <c r="T99" s="71"/>
      <c r="U99" s="71"/>
      <c r="V99" s="71"/>
    </row>
    <row r="100" spans="1:22" ht="15.75" customHeight="1">
      <c r="A100" s="70"/>
      <c r="B100" s="71"/>
      <c r="C100" s="72"/>
      <c r="D100" s="71"/>
      <c r="E100" s="71"/>
      <c r="F100" s="71"/>
      <c r="G100" s="72"/>
      <c r="H100" s="71"/>
      <c r="I100" s="71"/>
      <c r="J100" s="71"/>
      <c r="K100" s="71"/>
      <c r="L100" s="71"/>
      <c r="M100" s="72"/>
      <c r="N100" s="71"/>
      <c r="O100" s="71"/>
      <c r="P100" s="71"/>
      <c r="Q100" s="71"/>
      <c r="R100" s="71"/>
      <c r="S100" s="71"/>
      <c r="T100" s="71"/>
      <c r="U100" s="71"/>
      <c r="V100" s="71"/>
    </row>
    <row r="101" spans="1:22" ht="15.75" customHeight="1">
      <c r="A101" s="70"/>
      <c r="B101" s="71"/>
      <c r="C101" s="72"/>
      <c r="D101" s="71"/>
      <c r="E101" s="71"/>
      <c r="F101" s="71"/>
      <c r="G101" s="72"/>
      <c r="H101" s="71"/>
      <c r="I101" s="71"/>
      <c r="J101" s="71"/>
      <c r="K101" s="71"/>
      <c r="L101" s="71"/>
      <c r="M101" s="72"/>
      <c r="N101" s="71"/>
      <c r="O101" s="71"/>
      <c r="P101" s="71"/>
      <c r="Q101" s="71"/>
      <c r="R101" s="71"/>
      <c r="S101" s="71"/>
      <c r="T101" s="71"/>
      <c r="U101" s="71"/>
      <c r="V101" s="71"/>
    </row>
    <row r="102" spans="1:22" ht="15.75" customHeight="1">
      <c r="A102" s="70"/>
      <c r="B102" s="71"/>
      <c r="C102" s="72"/>
      <c r="D102" s="71"/>
      <c r="E102" s="71"/>
      <c r="F102" s="71"/>
      <c r="G102" s="72"/>
      <c r="H102" s="71"/>
      <c r="I102" s="71"/>
      <c r="J102" s="71"/>
      <c r="K102" s="71"/>
      <c r="L102" s="71"/>
      <c r="M102" s="72"/>
      <c r="N102" s="71"/>
      <c r="O102" s="71"/>
      <c r="P102" s="71"/>
      <c r="Q102" s="71"/>
      <c r="R102" s="71"/>
      <c r="S102" s="71"/>
      <c r="T102" s="71"/>
      <c r="U102" s="71"/>
      <c r="V102" s="71"/>
    </row>
    <row r="103" spans="1:22" ht="15.75" customHeight="1">
      <c r="A103" s="70"/>
      <c r="B103" s="71"/>
      <c r="C103" s="72"/>
      <c r="D103" s="71"/>
      <c r="E103" s="71"/>
      <c r="F103" s="71"/>
      <c r="G103" s="72"/>
      <c r="H103" s="71"/>
      <c r="I103" s="71"/>
      <c r="J103" s="71"/>
      <c r="K103" s="71"/>
      <c r="L103" s="71"/>
      <c r="M103" s="72"/>
      <c r="N103" s="71"/>
      <c r="O103" s="71"/>
      <c r="P103" s="71"/>
      <c r="Q103" s="71"/>
      <c r="R103" s="71"/>
      <c r="S103" s="71"/>
      <c r="T103" s="71"/>
      <c r="U103" s="71"/>
      <c r="V103" s="71"/>
    </row>
    <row r="104" spans="1:22" ht="15.75" customHeight="1">
      <c r="A104" s="70"/>
      <c r="B104" s="71"/>
      <c r="C104" s="72"/>
      <c r="D104" s="71"/>
      <c r="E104" s="71"/>
      <c r="F104" s="71"/>
      <c r="G104" s="72"/>
      <c r="H104" s="71"/>
      <c r="I104" s="71"/>
      <c r="J104" s="71"/>
      <c r="K104" s="71"/>
      <c r="L104" s="71"/>
      <c r="M104" s="72"/>
      <c r="N104" s="71"/>
      <c r="O104" s="71"/>
      <c r="P104" s="71"/>
      <c r="Q104" s="71"/>
      <c r="R104" s="71"/>
      <c r="S104" s="71"/>
      <c r="T104" s="71"/>
      <c r="U104" s="71"/>
      <c r="V104" s="71"/>
    </row>
    <row r="105" spans="1:22" ht="15.75" customHeight="1">
      <c r="A105" s="70"/>
      <c r="B105" s="71"/>
      <c r="C105" s="72"/>
      <c r="D105" s="71"/>
      <c r="E105" s="71"/>
      <c r="F105" s="71"/>
      <c r="G105" s="72"/>
      <c r="H105" s="71"/>
      <c r="I105" s="71"/>
      <c r="J105" s="71"/>
      <c r="K105" s="71"/>
      <c r="L105" s="71"/>
      <c r="M105" s="72"/>
      <c r="N105" s="71"/>
      <c r="O105" s="71"/>
      <c r="P105" s="71"/>
      <c r="Q105" s="71"/>
      <c r="R105" s="71"/>
      <c r="S105" s="71"/>
      <c r="T105" s="71"/>
      <c r="U105" s="71"/>
      <c r="V105" s="71"/>
    </row>
    <row r="106" spans="1:22" ht="15.75" customHeight="1">
      <c r="A106" s="70"/>
      <c r="B106" s="71"/>
      <c r="C106" s="72"/>
      <c r="D106" s="71"/>
      <c r="E106" s="71"/>
      <c r="F106" s="71"/>
      <c r="G106" s="72"/>
      <c r="H106" s="71"/>
      <c r="I106" s="71"/>
      <c r="J106" s="71"/>
      <c r="K106" s="71"/>
      <c r="L106" s="71"/>
      <c r="M106" s="72"/>
      <c r="N106" s="71"/>
      <c r="O106" s="71"/>
      <c r="P106" s="71"/>
      <c r="Q106" s="71"/>
      <c r="R106" s="71"/>
      <c r="S106" s="71"/>
      <c r="T106" s="71"/>
      <c r="U106" s="71"/>
      <c r="V106" s="71"/>
    </row>
    <row r="107" spans="1:22" ht="15.75" customHeight="1">
      <c r="A107" s="70"/>
      <c r="B107" s="71"/>
      <c r="C107" s="72"/>
      <c r="D107" s="71"/>
      <c r="E107" s="71"/>
      <c r="F107" s="71"/>
      <c r="G107" s="72"/>
      <c r="H107" s="71"/>
      <c r="I107" s="71"/>
      <c r="J107" s="71"/>
      <c r="K107" s="71"/>
      <c r="L107" s="71"/>
      <c r="M107" s="72"/>
      <c r="N107" s="71"/>
      <c r="O107" s="71"/>
      <c r="P107" s="71"/>
      <c r="Q107" s="71"/>
      <c r="R107" s="71"/>
      <c r="S107" s="71"/>
      <c r="T107" s="71"/>
      <c r="U107" s="71"/>
      <c r="V107" s="71"/>
    </row>
    <row r="108" spans="1:22" ht="15.75" customHeight="1">
      <c r="A108" s="70"/>
      <c r="B108" s="71"/>
      <c r="C108" s="72"/>
      <c r="D108" s="71"/>
      <c r="E108" s="71"/>
      <c r="F108" s="71"/>
      <c r="G108" s="72"/>
      <c r="H108" s="71"/>
      <c r="I108" s="71"/>
      <c r="J108" s="71"/>
      <c r="K108" s="71"/>
      <c r="L108" s="71"/>
      <c r="M108" s="72"/>
      <c r="N108" s="71"/>
      <c r="O108" s="71"/>
      <c r="P108" s="71"/>
      <c r="Q108" s="71"/>
      <c r="R108" s="71"/>
      <c r="S108" s="71"/>
      <c r="T108" s="71"/>
      <c r="U108" s="71"/>
      <c r="V108" s="71"/>
    </row>
    <row r="109" spans="1:22" ht="15.75" customHeight="1">
      <c r="A109" s="70"/>
      <c r="B109" s="71"/>
      <c r="C109" s="72"/>
      <c r="D109" s="71"/>
      <c r="E109" s="71"/>
      <c r="F109" s="71"/>
      <c r="G109" s="72"/>
      <c r="H109" s="71"/>
      <c r="I109" s="71"/>
      <c r="J109" s="71"/>
      <c r="K109" s="71"/>
      <c r="L109" s="71"/>
      <c r="M109" s="72"/>
      <c r="N109" s="71"/>
      <c r="O109" s="71"/>
      <c r="P109" s="71"/>
      <c r="Q109" s="71"/>
      <c r="R109" s="71"/>
      <c r="S109" s="71"/>
      <c r="T109" s="71"/>
      <c r="U109" s="71"/>
      <c r="V109" s="71"/>
    </row>
    <row r="110" spans="1:22" ht="15.75" customHeight="1">
      <c r="A110" s="70"/>
      <c r="B110" s="71"/>
      <c r="C110" s="72"/>
      <c r="D110" s="71"/>
      <c r="E110" s="71"/>
      <c r="F110" s="71"/>
      <c r="G110" s="72"/>
      <c r="H110" s="71"/>
      <c r="I110" s="71"/>
      <c r="J110" s="71"/>
      <c r="K110" s="71"/>
      <c r="L110" s="71"/>
      <c r="M110" s="72"/>
      <c r="N110" s="71"/>
      <c r="O110" s="71"/>
      <c r="P110" s="71"/>
      <c r="Q110" s="71"/>
      <c r="R110" s="71"/>
      <c r="S110" s="71"/>
      <c r="T110" s="71"/>
      <c r="U110" s="71"/>
      <c r="V110" s="71"/>
    </row>
    <row r="111" spans="1:22" ht="15.75" customHeight="1">
      <c r="A111" s="70"/>
      <c r="B111" s="71"/>
      <c r="C111" s="72"/>
      <c r="D111" s="71"/>
      <c r="E111" s="71"/>
      <c r="F111" s="71"/>
      <c r="G111" s="72"/>
      <c r="H111" s="71"/>
      <c r="I111" s="71"/>
      <c r="J111" s="71"/>
      <c r="K111" s="71"/>
      <c r="L111" s="71"/>
      <c r="M111" s="72"/>
      <c r="N111" s="71"/>
      <c r="O111" s="71"/>
      <c r="P111" s="71"/>
      <c r="Q111" s="71"/>
      <c r="R111" s="71"/>
      <c r="S111" s="71"/>
      <c r="T111" s="71"/>
      <c r="U111" s="71"/>
      <c r="V111" s="71"/>
    </row>
    <row r="112" spans="1:22" ht="15.75" customHeight="1">
      <c r="A112" s="70"/>
      <c r="B112" s="71"/>
      <c r="C112" s="72"/>
      <c r="D112" s="71"/>
      <c r="E112" s="71"/>
      <c r="F112" s="71"/>
      <c r="G112" s="72"/>
      <c r="H112" s="71"/>
      <c r="I112" s="71"/>
      <c r="J112" s="71"/>
      <c r="K112" s="71"/>
      <c r="L112" s="71"/>
      <c r="M112" s="72"/>
      <c r="N112" s="71"/>
      <c r="O112" s="71"/>
      <c r="P112" s="71"/>
      <c r="Q112" s="71"/>
      <c r="R112" s="71"/>
      <c r="S112" s="71"/>
      <c r="T112" s="71"/>
      <c r="U112" s="71"/>
      <c r="V112" s="71"/>
    </row>
    <row r="113" spans="1:22" ht="15.75" customHeight="1">
      <c r="A113" s="70"/>
      <c r="B113" s="71"/>
      <c r="C113" s="72"/>
      <c r="D113" s="71"/>
      <c r="E113" s="71"/>
      <c r="F113" s="71"/>
      <c r="G113" s="72"/>
      <c r="H113" s="71"/>
      <c r="I113" s="71"/>
      <c r="J113" s="71"/>
      <c r="K113" s="71"/>
      <c r="L113" s="71"/>
      <c r="M113" s="72"/>
      <c r="N113" s="71"/>
      <c r="O113" s="71"/>
      <c r="P113" s="71"/>
      <c r="Q113" s="71"/>
      <c r="R113" s="71"/>
      <c r="S113" s="71"/>
      <c r="T113" s="71"/>
      <c r="U113" s="71"/>
      <c r="V113" s="71"/>
    </row>
    <row r="114" spans="1:22" ht="15.75" customHeight="1">
      <c r="A114" s="70"/>
      <c r="B114" s="71"/>
      <c r="C114" s="72"/>
      <c r="D114" s="71"/>
      <c r="E114" s="71"/>
      <c r="F114" s="71"/>
      <c r="G114" s="72"/>
      <c r="H114" s="71"/>
      <c r="I114" s="71"/>
      <c r="J114" s="71"/>
      <c r="K114" s="71"/>
      <c r="L114" s="71"/>
      <c r="M114" s="72"/>
      <c r="N114" s="71"/>
      <c r="O114" s="71"/>
      <c r="P114" s="71"/>
      <c r="Q114" s="71"/>
      <c r="R114" s="71"/>
      <c r="S114" s="71"/>
      <c r="T114" s="71"/>
      <c r="U114" s="71"/>
      <c r="V114" s="71"/>
    </row>
    <row r="115" spans="1:22" ht="15.75" customHeight="1">
      <c r="A115" s="70"/>
      <c r="B115" s="71"/>
      <c r="C115" s="72"/>
      <c r="D115" s="71"/>
      <c r="E115" s="71"/>
      <c r="F115" s="71"/>
      <c r="G115" s="72"/>
      <c r="H115" s="71"/>
      <c r="I115" s="71"/>
      <c r="J115" s="71"/>
      <c r="K115" s="71"/>
      <c r="L115" s="71"/>
      <c r="M115" s="72"/>
      <c r="N115" s="71"/>
      <c r="O115" s="71"/>
      <c r="P115" s="71"/>
      <c r="Q115" s="71"/>
      <c r="R115" s="71"/>
      <c r="S115" s="71"/>
      <c r="T115" s="71"/>
      <c r="U115" s="71"/>
      <c r="V115" s="71"/>
    </row>
    <row r="116" spans="1:22" ht="15.75" customHeight="1">
      <c r="A116" s="70"/>
      <c r="B116" s="71"/>
      <c r="C116" s="72"/>
      <c r="D116" s="71"/>
      <c r="E116" s="71"/>
      <c r="F116" s="71"/>
      <c r="G116" s="72"/>
      <c r="H116" s="71"/>
      <c r="I116" s="71"/>
      <c r="J116" s="71"/>
      <c r="K116" s="71"/>
      <c r="L116" s="71"/>
      <c r="M116" s="72"/>
      <c r="N116" s="71"/>
      <c r="O116" s="71"/>
      <c r="P116" s="71"/>
      <c r="Q116" s="71"/>
      <c r="R116" s="71"/>
      <c r="S116" s="71"/>
      <c r="T116" s="71"/>
      <c r="U116" s="71"/>
      <c r="V116" s="71"/>
    </row>
    <row r="117" spans="1:22" ht="15.75" customHeight="1">
      <c r="A117" s="70"/>
      <c r="B117" s="71"/>
      <c r="C117" s="72"/>
      <c r="D117" s="71"/>
      <c r="E117" s="71"/>
      <c r="F117" s="71"/>
      <c r="G117" s="72"/>
      <c r="H117" s="71"/>
      <c r="I117" s="71"/>
      <c r="J117" s="71"/>
      <c r="K117" s="71"/>
      <c r="L117" s="71"/>
      <c r="M117" s="72"/>
      <c r="N117" s="71"/>
      <c r="O117" s="71"/>
      <c r="P117" s="71"/>
      <c r="Q117" s="71"/>
      <c r="R117" s="71"/>
      <c r="S117" s="71"/>
      <c r="T117" s="71"/>
      <c r="U117" s="71"/>
      <c r="V117" s="71"/>
    </row>
    <row r="118" spans="1:22" ht="15.75" customHeight="1">
      <c r="A118" s="70"/>
      <c r="B118" s="71"/>
      <c r="C118" s="72"/>
      <c r="D118" s="71"/>
      <c r="E118" s="71"/>
      <c r="F118" s="71"/>
      <c r="G118" s="72"/>
      <c r="H118" s="71"/>
      <c r="I118" s="71"/>
      <c r="J118" s="71"/>
      <c r="K118" s="71"/>
      <c r="L118" s="71"/>
      <c r="M118" s="72"/>
      <c r="N118" s="71"/>
      <c r="O118" s="71"/>
      <c r="P118" s="71"/>
      <c r="Q118" s="71"/>
      <c r="R118" s="71"/>
      <c r="S118" s="71"/>
      <c r="T118" s="71"/>
      <c r="U118" s="71"/>
      <c r="V118" s="71"/>
    </row>
    <row r="119" spans="1:22" ht="15.75" customHeight="1">
      <c r="A119" s="70"/>
      <c r="B119" s="71"/>
      <c r="C119" s="72"/>
      <c r="D119" s="71"/>
      <c r="E119" s="71"/>
      <c r="F119" s="71"/>
      <c r="G119" s="72"/>
      <c r="H119" s="71"/>
      <c r="I119" s="71"/>
      <c r="J119" s="71"/>
      <c r="K119" s="71"/>
      <c r="L119" s="71"/>
      <c r="M119" s="72"/>
      <c r="N119" s="71"/>
      <c r="O119" s="71"/>
      <c r="P119" s="71"/>
      <c r="Q119" s="71"/>
      <c r="R119" s="71"/>
      <c r="S119" s="71"/>
      <c r="T119" s="71"/>
      <c r="U119" s="71"/>
      <c r="V119" s="71"/>
    </row>
    <row r="120" spans="1:22" ht="15.75" customHeight="1">
      <c r="A120" s="70"/>
      <c r="B120" s="71"/>
      <c r="C120" s="72"/>
      <c r="D120" s="71"/>
      <c r="E120" s="71"/>
      <c r="F120" s="71"/>
      <c r="G120" s="72"/>
      <c r="H120" s="71"/>
      <c r="I120" s="71"/>
      <c r="J120" s="71"/>
      <c r="K120" s="71"/>
      <c r="L120" s="71"/>
      <c r="M120" s="72"/>
      <c r="N120" s="71"/>
      <c r="O120" s="71"/>
      <c r="P120" s="71"/>
      <c r="Q120" s="71"/>
      <c r="R120" s="71"/>
      <c r="S120" s="71"/>
      <c r="T120" s="71"/>
      <c r="U120" s="71"/>
      <c r="V120" s="71"/>
    </row>
    <row r="121" spans="1:22" ht="15.75" customHeight="1">
      <c r="A121" s="70"/>
      <c r="B121" s="71"/>
      <c r="C121" s="72"/>
      <c r="D121" s="71"/>
      <c r="E121" s="71"/>
      <c r="F121" s="71"/>
      <c r="G121" s="72"/>
      <c r="H121" s="71"/>
      <c r="I121" s="71"/>
      <c r="J121" s="71"/>
      <c r="K121" s="71"/>
      <c r="L121" s="71"/>
      <c r="M121" s="72"/>
      <c r="N121" s="71"/>
      <c r="O121" s="71"/>
      <c r="P121" s="71"/>
      <c r="Q121" s="71"/>
      <c r="R121" s="71"/>
      <c r="S121" s="71"/>
      <c r="T121" s="71"/>
      <c r="U121" s="71"/>
      <c r="V121" s="71"/>
    </row>
    <row r="122" spans="1:22" ht="15.75" customHeight="1">
      <c r="A122" s="70"/>
      <c r="B122" s="71"/>
      <c r="C122" s="72"/>
      <c r="D122" s="71"/>
      <c r="E122" s="71"/>
      <c r="F122" s="71"/>
      <c r="G122" s="72"/>
      <c r="H122" s="71"/>
      <c r="I122" s="71"/>
      <c r="J122" s="71"/>
      <c r="K122" s="71"/>
      <c r="L122" s="71"/>
      <c r="M122" s="72"/>
      <c r="N122" s="71"/>
      <c r="O122" s="71"/>
      <c r="P122" s="71"/>
      <c r="Q122" s="71"/>
      <c r="R122" s="71"/>
      <c r="S122" s="71"/>
      <c r="T122" s="71"/>
      <c r="U122" s="71"/>
      <c r="V122" s="71"/>
    </row>
    <row r="123" spans="1:22" ht="15.75" customHeight="1">
      <c r="A123" s="70"/>
      <c r="B123" s="71"/>
      <c r="C123" s="72"/>
      <c r="D123" s="71"/>
      <c r="E123" s="71"/>
      <c r="F123" s="71"/>
      <c r="G123" s="72"/>
      <c r="H123" s="71"/>
      <c r="I123" s="71"/>
      <c r="J123" s="71"/>
      <c r="K123" s="71"/>
      <c r="L123" s="71"/>
      <c r="M123" s="72"/>
      <c r="N123" s="71"/>
      <c r="O123" s="71"/>
      <c r="P123" s="71"/>
      <c r="Q123" s="71"/>
      <c r="R123" s="71"/>
      <c r="S123" s="71"/>
      <c r="T123" s="71"/>
      <c r="U123" s="71"/>
      <c r="V123" s="71"/>
    </row>
    <row r="124" spans="1:22" ht="15.75" customHeight="1">
      <c r="A124" s="70"/>
      <c r="B124" s="71"/>
      <c r="C124" s="72"/>
      <c r="D124" s="71"/>
      <c r="E124" s="71"/>
      <c r="F124" s="71"/>
      <c r="G124" s="72"/>
      <c r="H124" s="71"/>
      <c r="I124" s="71"/>
      <c r="J124" s="71"/>
      <c r="K124" s="71"/>
      <c r="L124" s="71"/>
      <c r="M124" s="72"/>
      <c r="N124" s="71"/>
      <c r="O124" s="71"/>
      <c r="P124" s="71"/>
      <c r="Q124" s="71"/>
      <c r="R124" s="71"/>
      <c r="S124" s="71"/>
      <c r="T124" s="71"/>
      <c r="U124" s="71"/>
      <c r="V124" s="71"/>
    </row>
    <row r="125" spans="1:22" ht="15.75" customHeight="1">
      <c r="A125" s="70"/>
      <c r="B125" s="71"/>
      <c r="C125" s="72"/>
      <c r="D125" s="71"/>
      <c r="E125" s="71"/>
      <c r="F125" s="71"/>
      <c r="G125" s="72"/>
      <c r="H125" s="71"/>
      <c r="I125" s="71"/>
      <c r="J125" s="71"/>
      <c r="K125" s="71"/>
      <c r="L125" s="71"/>
      <c r="M125" s="72"/>
      <c r="N125" s="71"/>
      <c r="O125" s="71"/>
      <c r="P125" s="71"/>
      <c r="Q125" s="71"/>
      <c r="R125" s="71"/>
      <c r="S125" s="71"/>
      <c r="T125" s="71"/>
      <c r="U125" s="71"/>
      <c r="V125" s="71"/>
    </row>
    <row r="126" spans="1:22" ht="15.75" customHeight="1">
      <c r="A126" s="70"/>
      <c r="B126" s="71"/>
      <c r="C126" s="72"/>
      <c r="D126" s="71"/>
      <c r="E126" s="71"/>
      <c r="F126" s="71"/>
      <c r="G126" s="72"/>
      <c r="H126" s="71"/>
      <c r="I126" s="71"/>
      <c r="J126" s="71"/>
      <c r="K126" s="71"/>
      <c r="L126" s="71"/>
      <c r="M126" s="72"/>
      <c r="N126" s="71"/>
      <c r="O126" s="71"/>
      <c r="P126" s="71"/>
      <c r="Q126" s="71"/>
      <c r="R126" s="71"/>
      <c r="S126" s="71"/>
      <c r="T126" s="71"/>
      <c r="U126" s="71"/>
      <c r="V126" s="71"/>
    </row>
    <row r="127" spans="1:22" ht="15.75" customHeight="1">
      <c r="A127" s="70"/>
      <c r="B127" s="71"/>
      <c r="C127" s="72"/>
      <c r="D127" s="71"/>
      <c r="E127" s="71"/>
      <c r="F127" s="71"/>
      <c r="G127" s="72"/>
      <c r="H127" s="71"/>
      <c r="I127" s="71"/>
      <c r="J127" s="71"/>
      <c r="K127" s="71"/>
      <c r="L127" s="71"/>
      <c r="M127" s="72"/>
      <c r="N127" s="71"/>
      <c r="O127" s="71"/>
      <c r="P127" s="71"/>
      <c r="Q127" s="71"/>
      <c r="R127" s="71"/>
      <c r="S127" s="71"/>
      <c r="T127" s="71"/>
      <c r="U127" s="71"/>
      <c r="V127" s="71"/>
    </row>
    <row r="128" spans="1:22" ht="15.75" customHeight="1">
      <c r="A128" s="70"/>
      <c r="B128" s="71"/>
      <c r="C128" s="72"/>
      <c r="D128" s="71"/>
      <c r="E128" s="71"/>
      <c r="F128" s="71"/>
      <c r="G128" s="72"/>
      <c r="H128" s="71"/>
      <c r="I128" s="71"/>
      <c r="J128" s="71"/>
      <c r="K128" s="71"/>
      <c r="L128" s="71"/>
      <c r="M128" s="72"/>
      <c r="N128" s="71"/>
      <c r="O128" s="71"/>
      <c r="P128" s="71"/>
      <c r="Q128" s="71"/>
      <c r="R128" s="71"/>
      <c r="S128" s="71"/>
      <c r="T128" s="71"/>
      <c r="U128" s="71"/>
      <c r="V128" s="71"/>
    </row>
    <row r="129" spans="1:22" ht="15.75" customHeight="1">
      <c r="A129" s="70"/>
      <c r="B129" s="71"/>
      <c r="C129" s="72"/>
      <c r="D129" s="71"/>
      <c r="E129" s="71"/>
      <c r="F129" s="71"/>
      <c r="G129" s="72"/>
      <c r="H129" s="71"/>
      <c r="I129" s="71"/>
      <c r="J129" s="71"/>
      <c r="K129" s="71"/>
      <c r="L129" s="71"/>
      <c r="M129" s="72"/>
      <c r="N129" s="71"/>
      <c r="O129" s="71"/>
      <c r="P129" s="71"/>
      <c r="Q129" s="71"/>
      <c r="R129" s="71"/>
      <c r="S129" s="71"/>
      <c r="T129" s="71"/>
      <c r="U129" s="71"/>
      <c r="V129" s="71"/>
    </row>
    <row r="130" spans="1:22" ht="15.75" customHeight="1">
      <c r="A130" s="70"/>
      <c r="B130" s="71"/>
      <c r="C130" s="72"/>
      <c r="D130" s="71"/>
      <c r="E130" s="71"/>
      <c r="F130" s="71"/>
      <c r="G130" s="72"/>
      <c r="H130" s="71"/>
      <c r="I130" s="71"/>
      <c r="J130" s="71"/>
      <c r="K130" s="71"/>
      <c r="L130" s="71"/>
      <c r="M130" s="72"/>
      <c r="N130" s="71"/>
      <c r="O130" s="71"/>
      <c r="P130" s="71"/>
      <c r="Q130" s="71"/>
      <c r="R130" s="71"/>
      <c r="S130" s="71"/>
      <c r="T130" s="71"/>
      <c r="U130" s="71"/>
      <c r="V130" s="71"/>
    </row>
    <row r="131" spans="1:22" ht="15.75" customHeight="1">
      <c r="A131" s="70"/>
      <c r="B131" s="71"/>
      <c r="C131" s="72"/>
      <c r="D131" s="71"/>
      <c r="E131" s="71"/>
      <c r="F131" s="71"/>
      <c r="G131" s="72"/>
      <c r="H131" s="71"/>
      <c r="I131" s="71"/>
      <c r="J131" s="71"/>
      <c r="K131" s="71"/>
      <c r="L131" s="71"/>
      <c r="M131" s="72"/>
      <c r="N131" s="71"/>
      <c r="O131" s="71"/>
      <c r="P131" s="71"/>
      <c r="Q131" s="71"/>
      <c r="R131" s="71"/>
      <c r="S131" s="71"/>
      <c r="T131" s="71"/>
      <c r="U131" s="71"/>
      <c r="V131" s="71"/>
    </row>
    <row r="132" spans="1:22" ht="15.75" customHeight="1">
      <c r="A132" s="70"/>
      <c r="B132" s="71"/>
      <c r="C132" s="72"/>
      <c r="D132" s="71"/>
      <c r="E132" s="71"/>
      <c r="F132" s="71"/>
      <c r="G132" s="72"/>
      <c r="H132" s="71"/>
      <c r="I132" s="71"/>
      <c r="J132" s="71"/>
      <c r="K132" s="71"/>
      <c r="L132" s="71"/>
      <c r="M132" s="72"/>
      <c r="N132" s="71"/>
      <c r="O132" s="71"/>
      <c r="P132" s="71"/>
      <c r="Q132" s="71"/>
      <c r="R132" s="71"/>
      <c r="S132" s="71"/>
      <c r="T132" s="71"/>
      <c r="U132" s="71"/>
      <c r="V132" s="71"/>
    </row>
    <row r="133" spans="1:22" ht="15.75" customHeight="1">
      <c r="A133" s="70"/>
      <c r="B133" s="71"/>
      <c r="C133" s="72"/>
      <c r="D133" s="71"/>
      <c r="E133" s="71"/>
      <c r="F133" s="71"/>
      <c r="G133" s="72"/>
      <c r="H133" s="71"/>
      <c r="I133" s="71"/>
      <c r="J133" s="71"/>
      <c r="K133" s="71"/>
      <c r="L133" s="71"/>
      <c r="M133" s="72"/>
      <c r="N133" s="71"/>
      <c r="O133" s="71"/>
      <c r="P133" s="71"/>
      <c r="Q133" s="71"/>
      <c r="R133" s="71"/>
      <c r="S133" s="71"/>
      <c r="T133" s="71"/>
      <c r="U133" s="71"/>
      <c r="V133" s="71"/>
    </row>
    <row r="134" spans="1:22" ht="15.75" customHeight="1">
      <c r="A134" s="70"/>
      <c r="B134" s="71"/>
      <c r="C134" s="72"/>
      <c r="D134" s="71"/>
      <c r="E134" s="71"/>
      <c r="F134" s="71"/>
      <c r="G134" s="72"/>
      <c r="H134" s="71"/>
      <c r="I134" s="71"/>
      <c r="J134" s="71"/>
      <c r="K134" s="71"/>
      <c r="L134" s="71"/>
      <c r="M134" s="72"/>
      <c r="N134" s="71"/>
      <c r="O134" s="71"/>
      <c r="P134" s="71"/>
      <c r="Q134" s="71"/>
      <c r="R134" s="71"/>
      <c r="S134" s="71"/>
      <c r="T134" s="71"/>
      <c r="U134" s="71"/>
      <c r="V134" s="71"/>
    </row>
    <row r="135" spans="1:22" ht="15.75" customHeight="1">
      <c r="A135" s="70"/>
      <c r="B135" s="71"/>
      <c r="C135" s="72"/>
      <c r="D135" s="71"/>
      <c r="E135" s="71"/>
      <c r="F135" s="71"/>
      <c r="G135" s="72"/>
      <c r="H135" s="71"/>
      <c r="I135" s="71"/>
      <c r="J135" s="71"/>
      <c r="K135" s="71"/>
      <c r="L135" s="71"/>
      <c r="M135" s="72"/>
      <c r="N135" s="71"/>
      <c r="O135" s="71"/>
      <c r="P135" s="71"/>
      <c r="Q135" s="71"/>
      <c r="R135" s="71"/>
      <c r="S135" s="71"/>
      <c r="T135" s="71"/>
      <c r="U135" s="71"/>
      <c r="V135" s="71"/>
    </row>
    <row r="136" spans="1:22" ht="15.75" customHeight="1">
      <c r="A136" s="70"/>
      <c r="B136" s="71"/>
      <c r="C136" s="72"/>
      <c r="D136" s="71"/>
      <c r="E136" s="71"/>
      <c r="F136" s="71"/>
      <c r="G136" s="72"/>
      <c r="H136" s="71"/>
      <c r="I136" s="71"/>
      <c r="J136" s="71"/>
      <c r="K136" s="71"/>
      <c r="L136" s="71"/>
      <c r="M136" s="72"/>
      <c r="N136" s="71"/>
      <c r="O136" s="71"/>
      <c r="P136" s="71"/>
      <c r="Q136" s="71"/>
      <c r="R136" s="71"/>
      <c r="S136" s="71"/>
      <c r="T136" s="71"/>
      <c r="U136" s="71"/>
      <c r="V136" s="71"/>
    </row>
    <row r="137" spans="1:22" ht="15.75" customHeight="1">
      <c r="A137" s="70"/>
      <c r="B137" s="71"/>
      <c r="C137" s="72"/>
      <c r="D137" s="71"/>
      <c r="E137" s="71"/>
      <c r="F137" s="71"/>
      <c r="G137" s="72"/>
      <c r="H137" s="71"/>
      <c r="I137" s="71"/>
      <c r="J137" s="71"/>
      <c r="K137" s="71"/>
      <c r="L137" s="71"/>
      <c r="M137" s="72"/>
      <c r="N137" s="71"/>
      <c r="O137" s="71"/>
      <c r="P137" s="71"/>
      <c r="Q137" s="71"/>
      <c r="R137" s="71"/>
      <c r="S137" s="71"/>
      <c r="T137" s="71"/>
      <c r="U137" s="71"/>
      <c r="V137" s="71"/>
    </row>
    <row r="138" spans="1:22" ht="15.75" customHeight="1">
      <c r="A138" s="70"/>
      <c r="B138" s="71"/>
      <c r="C138" s="72"/>
      <c r="D138" s="71"/>
      <c r="E138" s="71"/>
      <c r="F138" s="71"/>
      <c r="G138" s="72"/>
      <c r="H138" s="71"/>
      <c r="I138" s="71"/>
      <c r="J138" s="71"/>
      <c r="K138" s="71"/>
      <c r="L138" s="71"/>
      <c r="M138" s="72"/>
      <c r="N138" s="71"/>
      <c r="O138" s="71"/>
      <c r="P138" s="71"/>
      <c r="Q138" s="71"/>
      <c r="R138" s="71"/>
      <c r="S138" s="71"/>
      <c r="T138" s="71"/>
      <c r="U138" s="71"/>
      <c r="V138" s="71"/>
    </row>
    <row r="139" spans="1:22" ht="15.75" customHeight="1">
      <c r="A139" s="70"/>
      <c r="B139" s="71"/>
      <c r="C139" s="72"/>
      <c r="D139" s="71"/>
      <c r="E139" s="71"/>
      <c r="F139" s="71"/>
      <c r="G139" s="72"/>
      <c r="H139" s="71"/>
      <c r="I139" s="71"/>
      <c r="J139" s="71"/>
      <c r="K139" s="71"/>
      <c r="L139" s="71"/>
      <c r="M139" s="72"/>
      <c r="N139" s="71"/>
      <c r="O139" s="71"/>
      <c r="P139" s="71"/>
      <c r="Q139" s="71"/>
      <c r="R139" s="71"/>
      <c r="S139" s="71"/>
      <c r="T139" s="71"/>
      <c r="U139" s="71"/>
      <c r="V139" s="71"/>
    </row>
    <row r="140" spans="1:22" ht="15.75" customHeight="1">
      <c r="A140" s="70"/>
      <c r="B140" s="71"/>
      <c r="C140" s="72"/>
      <c r="D140" s="71"/>
      <c r="E140" s="71"/>
      <c r="F140" s="71"/>
      <c r="G140" s="72"/>
      <c r="H140" s="71"/>
      <c r="I140" s="71"/>
      <c r="J140" s="71"/>
      <c r="K140" s="71"/>
      <c r="L140" s="71"/>
      <c r="M140" s="72"/>
      <c r="N140" s="71"/>
      <c r="O140" s="71"/>
      <c r="P140" s="71"/>
      <c r="Q140" s="71"/>
      <c r="R140" s="71"/>
      <c r="S140" s="71"/>
      <c r="T140" s="71"/>
      <c r="U140" s="71"/>
      <c r="V140" s="71"/>
    </row>
    <row r="141" spans="1:22" ht="15.75" customHeight="1">
      <c r="A141" s="70"/>
      <c r="B141" s="71"/>
      <c r="C141" s="72"/>
      <c r="D141" s="71"/>
      <c r="E141" s="71"/>
      <c r="F141" s="71"/>
      <c r="G141" s="72"/>
      <c r="H141" s="71"/>
      <c r="I141" s="71"/>
      <c r="J141" s="71"/>
      <c r="K141" s="71"/>
      <c r="L141" s="71"/>
      <c r="M141" s="72"/>
      <c r="N141" s="71"/>
      <c r="O141" s="71"/>
      <c r="P141" s="71"/>
      <c r="Q141" s="71"/>
      <c r="R141" s="71"/>
      <c r="S141" s="71"/>
      <c r="T141" s="71"/>
      <c r="U141" s="71"/>
      <c r="V141" s="71"/>
    </row>
    <row r="142" spans="1:22" ht="15.75" customHeight="1">
      <c r="A142" s="70"/>
      <c r="B142" s="71"/>
      <c r="C142" s="72"/>
      <c r="D142" s="71"/>
      <c r="E142" s="71"/>
      <c r="F142" s="71"/>
      <c r="G142" s="72"/>
      <c r="H142" s="71"/>
      <c r="I142" s="71"/>
      <c r="J142" s="71"/>
      <c r="K142" s="71"/>
      <c r="L142" s="71"/>
      <c r="M142" s="72"/>
      <c r="N142" s="71"/>
      <c r="O142" s="71"/>
      <c r="P142" s="71"/>
      <c r="Q142" s="71"/>
      <c r="R142" s="71"/>
      <c r="S142" s="71"/>
      <c r="T142" s="71"/>
      <c r="U142" s="71"/>
      <c r="V142" s="71"/>
    </row>
    <row r="143" spans="1:22" ht="15.75" customHeight="1">
      <c r="A143" s="70"/>
      <c r="B143" s="71"/>
      <c r="C143" s="72"/>
      <c r="D143" s="71"/>
      <c r="E143" s="71"/>
      <c r="F143" s="71"/>
      <c r="G143" s="72"/>
      <c r="H143" s="71"/>
      <c r="I143" s="71"/>
      <c r="J143" s="71"/>
      <c r="K143" s="71"/>
      <c r="L143" s="71"/>
      <c r="M143" s="72"/>
      <c r="N143" s="71"/>
      <c r="O143" s="71"/>
      <c r="P143" s="71"/>
      <c r="Q143" s="71"/>
      <c r="R143" s="71"/>
      <c r="S143" s="71"/>
      <c r="T143" s="71"/>
      <c r="U143" s="71"/>
      <c r="V143" s="71"/>
    </row>
    <row r="144" spans="1:22" ht="15.75" customHeight="1">
      <c r="A144" s="70"/>
      <c r="B144" s="71"/>
      <c r="C144" s="72"/>
      <c r="D144" s="71"/>
      <c r="E144" s="71"/>
      <c r="F144" s="71"/>
      <c r="G144" s="72"/>
      <c r="H144" s="71"/>
      <c r="I144" s="71"/>
      <c r="J144" s="71"/>
      <c r="K144" s="71"/>
      <c r="L144" s="71"/>
      <c r="M144" s="72"/>
      <c r="N144" s="71"/>
      <c r="O144" s="71"/>
      <c r="P144" s="71"/>
      <c r="Q144" s="71"/>
      <c r="R144" s="71"/>
      <c r="S144" s="71"/>
      <c r="T144" s="71"/>
      <c r="U144" s="71"/>
      <c r="V144" s="71"/>
    </row>
    <row r="145" spans="1:22" ht="15.75" customHeight="1">
      <c r="A145" s="70"/>
      <c r="B145" s="71"/>
      <c r="C145" s="72"/>
      <c r="D145" s="71"/>
      <c r="E145" s="71"/>
      <c r="F145" s="71"/>
      <c r="G145" s="72"/>
      <c r="H145" s="71"/>
      <c r="I145" s="71"/>
      <c r="J145" s="71"/>
      <c r="K145" s="71"/>
      <c r="L145" s="71"/>
      <c r="M145" s="72"/>
      <c r="N145" s="71"/>
      <c r="O145" s="71"/>
      <c r="P145" s="71"/>
      <c r="Q145" s="71"/>
      <c r="R145" s="71"/>
      <c r="S145" s="71"/>
      <c r="T145" s="71"/>
      <c r="U145" s="71"/>
      <c r="V145" s="71"/>
    </row>
    <row r="146" spans="1:22" ht="15.75" customHeight="1">
      <c r="A146" s="70"/>
      <c r="B146" s="71"/>
      <c r="C146" s="72"/>
      <c r="D146" s="71"/>
      <c r="E146" s="71"/>
      <c r="F146" s="71"/>
      <c r="G146" s="72"/>
      <c r="H146" s="71"/>
      <c r="I146" s="71"/>
      <c r="J146" s="71"/>
      <c r="K146" s="71"/>
      <c r="L146" s="71"/>
      <c r="M146" s="72"/>
      <c r="N146" s="71"/>
      <c r="O146" s="71"/>
      <c r="P146" s="71"/>
      <c r="Q146" s="71"/>
      <c r="R146" s="71"/>
      <c r="S146" s="71"/>
      <c r="T146" s="71"/>
      <c r="U146" s="71"/>
      <c r="V146" s="71"/>
    </row>
    <row r="147" spans="1:22" ht="15.75" customHeight="1">
      <c r="A147" s="70"/>
      <c r="B147" s="71"/>
      <c r="C147" s="72"/>
      <c r="D147" s="71"/>
      <c r="E147" s="71"/>
      <c r="F147" s="71"/>
      <c r="G147" s="72"/>
      <c r="H147" s="71"/>
      <c r="I147" s="71"/>
      <c r="J147" s="71"/>
      <c r="K147" s="71"/>
      <c r="L147" s="71"/>
      <c r="M147" s="72"/>
      <c r="N147" s="71"/>
      <c r="O147" s="71"/>
      <c r="P147" s="71"/>
      <c r="Q147" s="71"/>
      <c r="R147" s="71"/>
      <c r="S147" s="71"/>
      <c r="T147" s="71"/>
      <c r="U147" s="71"/>
      <c r="V147" s="71"/>
    </row>
    <row r="148" spans="1:22" ht="15.75" customHeight="1">
      <c r="A148" s="70"/>
      <c r="B148" s="71"/>
      <c r="C148" s="72"/>
      <c r="D148" s="71"/>
      <c r="E148" s="71"/>
      <c r="F148" s="71"/>
      <c r="G148" s="72"/>
      <c r="H148" s="71"/>
      <c r="I148" s="71"/>
      <c r="J148" s="71"/>
      <c r="K148" s="71"/>
      <c r="L148" s="71"/>
      <c r="M148" s="72"/>
      <c r="N148" s="71"/>
      <c r="O148" s="71"/>
      <c r="P148" s="71"/>
      <c r="Q148" s="71"/>
      <c r="R148" s="71"/>
      <c r="S148" s="71"/>
      <c r="T148" s="71"/>
      <c r="U148" s="71"/>
      <c r="V148" s="71"/>
    </row>
    <row r="149" spans="1:22" ht="15.75" customHeight="1">
      <c r="A149" s="70"/>
      <c r="B149" s="71"/>
      <c r="C149" s="72"/>
      <c r="D149" s="71"/>
      <c r="E149" s="71"/>
      <c r="F149" s="71"/>
      <c r="G149" s="72"/>
      <c r="H149" s="71"/>
      <c r="I149" s="71"/>
      <c r="J149" s="71"/>
      <c r="K149" s="71"/>
      <c r="L149" s="71"/>
      <c r="M149" s="72"/>
      <c r="N149" s="71"/>
      <c r="O149" s="71"/>
      <c r="P149" s="71"/>
      <c r="Q149" s="71"/>
      <c r="R149" s="71"/>
      <c r="S149" s="71"/>
      <c r="T149" s="71"/>
      <c r="U149" s="71"/>
      <c r="V149" s="71"/>
    </row>
    <row r="150" spans="1:22" ht="15.75" customHeight="1">
      <c r="A150" s="70"/>
      <c r="B150" s="71"/>
      <c r="C150" s="72"/>
      <c r="D150" s="71"/>
      <c r="E150" s="71"/>
      <c r="F150" s="71"/>
      <c r="G150" s="72"/>
      <c r="H150" s="71"/>
      <c r="I150" s="71"/>
      <c r="J150" s="71"/>
      <c r="K150" s="71"/>
      <c r="L150" s="71"/>
      <c r="M150" s="72"/>
      <c r="N150" s="71"/>
      <c r="O150" s="71"/>
      <c r="P150" s="71"/>
      <c r="Q150" s="71"/>
      <c r="R150" s="71"/>
      <c r="S150" s="71"/>
      <c r="T150" s="71"/>
      <c r="U150" s="71"/>
      <c r="V150" s="71"/>
    </row>
    <row r="151" spans="1:22" ht="15.75" customHeight="1">
      <c r="A151" s="70"/>
      <c r="B151" s="71"/>
      <c r="C151" s="72"/>
      <c r="D151" s="71"/>
      <c r="E151" s="71"/>
      <c r="F151" s="71"/>
      <c r="G151" s="72"/>
      <c r="H151" s="71"/>
      <c r="I151" s="71"/>
      <c r="J151" s="71"/>
      <c r="K151" s="71"/>
      <c r="L151" s="71"/>
      <c r="M151" s="72"/>
      <c r="N151" s="71"/>
      <c r="O151" s="71"/>
      <c r="P151" s="71"/>
      <c r="Q151" s="71"/>
      <c r="R151" s="71"/>
      <c r="S151" s="71"/>
      <c r="T151" s="71"/>
      <c r="U151" s="71"/>
      <c r="V151" s="71"/>
    </row>
    <row r="152" spans="1:22" ht="15.75" customHeight="1">
      <c r="A152" s="70"/>
      <c r="B152" s="71"/>
      <c r="C152" s="72"/>
      <c r="D152" s="71"/>
      <c r="E152" s="71"/>
      <c r="F152" s="71"/>
      <c r="G152" s="72"/>
      <c r="H152" s="71"/>
      <c r="I152" s="71"/>
      <c r="J152" s="71"/>
      <c r="K152" s="71"/>
      <c r="L152" s="71"/>
      <c r="M152" s="72"/>
      <c r="N152" s="71"/>
      <c r="O152" s="71"/>
      <c r="P152" s="71"/>
      <c r="Q152" s="71"/>
      <c r="R152" s="71"/>
      <c r="S152" s="71"/>
      <c r="T152" s="71"/>
      <c r="U152" s="71"/>
      <c r="V152" s="71"/>
    </row>
    <row r="153" spans="1:22" ht="15.75" customHeight="1">
      <c r="A153" s="70"/>
      <c r="B153" s="71"/>
      <c r="C153" s="72"/>
      <c r="D153" s="71"/>
      <c r="E153" s="71"/>
      <c r="F153" s="71"/>
      <c r="G153" s="72"/>
      <c r="H153" s="71"/>
      <c r="I153" s="71"/>
      <c r="J153" s="71"/>
      <c r="K153" s="71"/>
      <c r="L153" s="71"/>
      <c r="M153" s="72"/>
      <c r="N153" s="71"/>
      <c r="O153" s="71"/>
      <c r="P153" s="71"/>
      <c r="Q153" s="71"/>
      <c r="R153" s="71"/>
      <c r="S153" s="71"/>
      <c r="T153" s="71"/>
      <c r="U153" s="71"/>
      <c r="V153" s="71"/>
    </row>
    <row r="154" spans="1:22" ht="15.75" customHeight="1">
      <c r="A154" s="70"/>
      <c r="B154" s="71"/>
      <c r="C154" s="72"/>
      <c r="D154" s="71"/>
      <c r="E154" s="71"/>
      <c r="F154" s="71"/>
      <c r="G154" s="72"/>
      <c r="H154" s="71"/>
      <c r="I154" s="71"/>
      <c r="J154" s="71"/>
      <c r="K154" s="71"/>
      <c r="L154" s="71"/>
      <c r="M154" s="72"/>
      <c r="N154" s="71"/>
      <c r="O154" s="71"/>
      <c r="P154" s="71"/>
      <c r="Q154" s="71"/>
      <c r="R154" s="71"/>
      <c r="S154" s="71"/>
      <c r="T154" s="71"/>
      <c r="U154" s="71"/>
      <c r="V154" s="71"/>
    </row>
    <row r="155" spans="1:22" ht="15.75" customHeight="1">
      <c r="A155" s="70"/>
      <c r="B155" s="71"/>
      <c r="C155" s="72"/>
      <c r="D155" s="71"/>
      <c r="E155" s="71"/>
      <c r="F155" s="71"/>
      <c r="G155" s="72"/>
      <c r="H155" s="71"/>
      <c r="I155" s="71"/>
      <c r="J155" s="71"/>
      <c r="K155" s="71"/>
      <c r="L155" s="71"/>
      <c r="M155" s="72"/>
      <c r="N155" s="71"/>
      <c r="O155" s="71"/>
      <c r="P155" s="71"/>
      <c r="Q155" s="71"/>
      <c r="R155" s="71"/>
      <c r="S155" s="71"/>
      <c r="T155" s="71"/>
      <c r="U155" s="71"/>
      <c r="V155" s="71"/>
    </row>
    <row r="156" spans="1:22" ht="15.75" customHeight="1">
      <c r="A156" s="70"/>
      <c r="B156" s="71"/>
      <c r="C156" s="72"/>
      <c r="D156" s="71"/>
      <c r="E156" s="71"/>
      <c r="F156" s="71"/>
      <c r="G156" s="72"/>
      <c r="H156" s="71"/>
      <c r="I156" s="71"/>
      <c r="J156" s="71"/>
      <c r="K156" s="71"/>
      <c r="L156" s="71"/>
      <c r="M156" s="72"/>
      <c r="N156" s="71"/>
      <c r="O156" s="71"/>
      <c r="P156" s="71"/>
      <c r="Q156" s="71"/>
      <c r="R156" s="71"/>
      <c r="S156" s="71"/>
      <c r="T156" s="71"/>
      <c r="U156" s="71"/>
      <c r="V156" s="71"/>
    </row>
    <row r="157" spans="1:22" ht="15.75" customHeight="1">
      <c r="A157" s="70"/>
      <c r="B157" s="71"/>
      <c r="C157" s="72"/>
      <c r="D157" s="71"/>
      <c r="E157" s="71"/>
      <c r="F157" s="71"/>
      <c r="G157" s="72"/>
      <c r="H157" s="71"/>
      <c r="I157" s="71"/>
      <c r="J157" s="71"/>
      <c r="K157" s="71"/>
      <c r="L157" s="71"/>
      <c r="M157" s="72"/>
      <c r="N157" s="71"/>
      <c r="O157" s="71"/>
      <c r="P157" s="71"/>
      <c r="Q157" s="71"/>
      <c r="R157" s="71"/>
      <c r="S157" s="71"/>
      <c r="T157" s="71"/>
      <c r="U157" s="71"/>
      <c r="V157" s="71"/>
    </row>
    <row r="158" spans="1:22" ht="15.75" customHeight="1">
      <c r="A158" s="70"/>
      <c r="B158" s="71"/>
      <c r="C158" s="72"/>
      <c r="D158" s="71"/>
      <c r="E158" s="71"/>
      <c r="F158" s="71"/>
      <c r="G158" s="72"/>
      <c r="H158" s="71"/>
      <c r="I158" s="71"/>
      <c r="J158" s="71"/>
      <c r="K158" s="71"/>
      <c r="L158" s="71"/>
      <c r="M158" s="72"/>
      <c r="N158" s="71"/>
      <c r="O158" s="71"/>
      <c r="P158" s="71"/>
      <c r="Q158" s="71"/>
      <c r="R158" s="71"/>
      <c r="S158" s="71"/>
      <c r="T158" s="71"/>
      <c r="U158" s="71"/>
      <c r="V158" s="71"/>
    </row>
    <row r="159" spans="1:22" ht="15.75" customHeight="1">
      <c r="A159" s="70"/>
      <c r="B159" s="71"/>
      <c r="C159" s="72"/>
      <c r="D159" s="71"/>
      <c r="E159" s="71"/>
      <c r="F159" s="71"/>
      <c r="G159" s="72"/>
      <c r="H159" s="71"/>
      <c r="I159" s="71"/>
      <c r="J159" s="71"/>
      <c r="K159" s="71"/>
      <c r="L159" s="71"/>
      <c r="M159" s="72"/>
      <c r="N159" s="71"/>
      <c r="O159" s="71"/>
      <c r="P159" s="71"/>
      <c r="Q159" s="71"/>
      <c r="R159" s="71"/>
      <c r="S159" s="71"/>
      <c r="T159" s="71"/>
      <c r="U159" s="71"/>
      <c r="V159" s="71"/>
    </row>
    <row r="160" spans="1:22" ht="15.75" customHeight="1">
      <c r="A160" s="70"/>
      <c r="B160" s="71"/>
      <c r="C160" s="72"/>
      <c r="D160" s="71"/>
      <c r="E160" s="71"/>
      <c r="F160" s="71"/>
      <c r="G160" s="72"/>
      <c r="H160" s="71"/>
      <c r="I160" s="71"/>
      <c r="J160" s="71"/>
      <c r="K160" s="71"/>
      <c r="L160" s="71"/>
      <c r="M160" s="72"/>
      <c r="N160" s="71"/>
      <c r="O160" s="71"/>
      <c r="P160" s="71"/>
      <c r="Q160" s="71"/>
      <c r="R160" s="71"/>
      <c r="S160" s="71"/>
      <c r="T160" s="71"/>
      <c r="U160" s="71"/>
      <c r="V160" s="71"/>
    </row>
    <row r="161" spans="1:22" ht="15.75" customHeight="1">
      <c r="A161" s="70"/>
      <c r="B161" s="71"/>
      <c r="C161" s="72"/>
      <c r="D161" s="71"/>
      <c r="E161" s="71"/>
      <c r="F161" s="71"/>
      <c r="G161" s="72"/>
      <c r="H161" s="71"/>
      <c r="I161" s="71"/>
      <c r="J161" s="71"/>
      <c r="K161" s="71"/>
      <c r="L161" s="71"/>
      <c r="M161" s="72"/>
      <c r="N161" s="71"/>
      <c r="O161" s="71"/>
      <c r="P161" s="71"/>
      <c r="Q161" s="71"/>
      <c r="R161" s="71"/>
      <c r="S161" s="71"/>
      <c r="T161" s="71"/>
      <c r="U161" s="71"/>
      <c r="V161" s="71"/>
    </row>
    <row r="162" spans="1:22" ht="15.75" customHeight="1">
      <c r="A162" s="70"/>
      <c r="B162" s="71"/>
      <c r="C162" s="72"/>
      <c r="D162" s="71"/>
      <c r="E162" s="71"/>
      <c r="F162" s="71"/>
      <c r="G162" s="72"/>
      <c r="H162" s="71"/>
      <c r="I162" s="71"/>
      <c r="J162" s="71"/>
      <c r="K162" s="71"/>
      <c r="L162" s="71"/>
      <c r="M162" s="72"/>
      <c r="N162" s="71"/>
      <c r="O162" s="71"/>
      <c r="P162" s="71"/>
      <c r="Q162" s="71"/>
      <c r="R162" s="71"/>
      <c r="S162" s="71"/>
      <c r="T162" s="71"/>
      <c r="U162" s="71"/>
      <c r="V162" s="71"/>
    </row>
    <row r="163" spans="1:22" ht="15.75" customHeight="1">
      <c r="A163" s="70"/>
      <c r="B163" s="71"/>
      <c r="C163" s="72"/>
      <c r="D163" s="71"/>
      <c r="E163" s="71"/>
      <c r="F163" s="71"/>
      <c r="G163" s="72"/>
      <c r="H163" s="71"/>
      <c r="I163" s="71"/>
      <c r="J163" s="71"/>
      <c r="K163" s="71"/>
      <c r="L163" s="71"/>
      <c r="M163" s="72"/>
      <c r="N163" s="71"/>
      <c r="O163" s="71"/>
      <c r="P163" s="71"/>
      <c r="Q163" s="71"/>
      <c r="R163" s="71"/>
      <c r="S163" s="71"/>
      <c r="T163" s="71"/>
      <c r="U163" s="71"/>
      <c r="V163" s="71"/>
    </row>
    <row r="164" spans="1:22" ht="15.75" customHeight="1">
      <c r="A164" s="70"/>
      <c r="B164" s="71"/>
      <c r="C164" s="72"/>
      <c r="D164" s="71"/>
      <c r="E164" s="71"/>
      <c r="F164" s="71"/>
      <c r="G164" s="72"/>
      <c r="H164" s="71"/>
      <c r="I164" s="71"/>
      <c r="J164" s="71"/>
      <c r="K164" s="71"/>
      <c r="L164" s="71"/>
      <c r="M164" s="72"/>
      <c r="N164" s="71"/>
      <c r="O164" s="71"/>
      <c r="P164" s="71"/>
      <c r="Q164" s="71"/>
      <c r="R164" s="71"/>
      <c r="S164" s="71"/>
      <c r="T164" s="71"/>
      <c r="U164" s="71"/>
      <c r="V164" s="71"/>
    </row>
    <row r="165" spans="1:22" ht="15.75" customHeight="1">
      <c r="A165" s="70"/>
      <c r="B165" s="71"/>
      <c r="C165" s="72"/>
      <c r="D165" s="71"/>
      <c r="E165" s="71"/>
      <c r="F165" s="71"/>
      <c r="G165" s="72"/>
      <c r="H165" s="71"/>
      <c r="I165" s="71"/>
      <c r="J165" s="71"/>
      <c r="K165" s="71"/>
      <c r="L165" s="71"/>
      <c r="M165" s="72"/>
      <c r="N165" s="71"/>
      <c r="O165" s="71"/>
      <c r="P165" s="71"/>
      <c r="Q165" s="71"/>
      <c r="R165" s="71"/>
      <c r="S165" s="71"/>
      <c r="T165" s="71"/>
      <c r="U165" s="71"/>
      <c r="V165" s="71"/>
    </row>
    <row r="166" spans="1:22" ht="15.75" customHeight="1">
      <c r="A166" s="70"/>
      <c r="B166" s="71"/>
      <c r="C166" s="72"/>
      <c r="D166" s="71"/>
      <c r="E166" s="71"/>
      <c r="F166" s="71"/>
      <c r="G166" s="72"/>
      <c r="H166" s="71"/>
      <c r="I166" s="71"/>
      <c r="J166" s="71"/>
      <c r="K166" s="71"/>
      <c r="L166" s="71"/>
      <c r="M166" s="72"/>
      <c r="N166" s="71"/>
      <c r="O166" s="71"/>
      <c r="P166" s="71"/>
      <c r="Q166" s="71"/>
      <c r="R166" s="71"/>
      <c r="S166" s="71"/>
      <c r="T166" s="71"/>
      <c r="U166" s="71"/>
      <c r="V166" s="71"/>
    </row>
    <row r="167" spans="1:22" ht="15.75" customHeight="1">
      <c r="A167" s="70"/>
      <c r="B167" s="71"/>
      <c r="C167" s="72"/>
      <c r="D167" s="71"/>
      <c r="E167" s="71"/>
      <c r="F167" s="71"/>
      <c r="G167" s="72"/>
      <c r="H167" s="71"/>
      <c r="I167" s="71"/>
      <c r="J167" s="71"/>
      <c r="K167" s="71"/>
      <c r="L167" s="71"/>
      <c r="M167" s="72"/>
      <c r="N167" s="71"/>
      <c r="O167" s="71"/>
      <c r="P167" s="71"/>
      <c r="Q167" s="71"/>
      <c r="R167" s="71"/>
      <c r="S167" s="71"/>
      <c r="T167" s="71"/>
      <c r="U167" s="71"/>
      <c r="V167" s="71"/>
    </row>
    <row r="168" spans="1:22" ht="15.75" customHeight="1">
      <c r="A168" s="70"/>
      <c r="B168" s="71"/>
      <c r="C168" s="72"/>
      <c r="D168" s="71"/>
      <c r="E168" s="71"/>
      <c r="F168" s="71"/>
      <c r="G168" s="72"/>
      <c r="H168" s="71"/>
      <c r="I168" s="71"/>
      <c r="J168" s="71"/>
      <c r="K168" s="71"/>
      <c r="L168" s="71"/>
      <c r="M168" s="72"/>
      <c r="N168" s="71"/>
      <c r="O168" s="71"/>
      <c r="P168" s="71"/>
      <c r="Q168" s="71"/>
      <c r="R168" s="71"/>
      <c r="S168" s="71"/>
      <c r="T168" s="71"/>
      <c r="U168" s="71"/>
      <c r="V168" s="71"/>
    </row>
    <row r="169" spans="1:22" ht="15.75" customHeight="1">
      <c r="A169" s="70"/>
      <c r="B169" s="71"/>
      <c r="C169" s="72"/>
      <c r="D169" s="71"/>
      <c r="E169" s="71"/>
      <c r="F169" s="71"/>
      <c r="G169" s="72"/>
      <c r="H169" s="71"/>
      <c r="I169" s="71"/>
      <c r="J169" s="71"/>
      <c r="K169" s="71"/>
      <c r="L169" s="71"/>
      <c r="M169" s="72"/>
      <c r="N169" s="71"/>
      <c r="O169" s="71"/>
      <c r="P169" s="71"/>
      <c r="Q169" s="71"/>
      <c r="R169" s="71"/>
      <c r="S169" s="71"/>
      <c r="T169" s="71"/>
      <c r="U169" s="71"/>
      <c r="V169" s="71"/>
    </row>
    <row r="170" spans="1:22" ht="15.75" customHeight="1">
      <c r="A170" s="70"/>
      <c r="B170" s="71"/>
      <c r="C170" s="72"/>
      <c r="D170" s="71"/>
      <c r="E170" s="71"/>
      <c r="F170" s="71"/>
      <c r="G170" s="72"/>
      <c r="H170" s="71"/>
      <c r="I170" s="71"/>
      <c r="J170" s="71"/>
      <c r="K170" s="71"/>
      <c r="L170" s="71"/>
      <c r="M170" s="72"/>
      <c r="N170" s="71"/>
      <c r="O170" s="71"/>
      <c r="P170" s="71"/>
      <c r="Q170" s="71"/>
      <c r="R170" s="71"/>
      <c r="S170" s="71"/>
      <c r="T170" s="71"/>
      <c r="U170" s="71"/>
      <c r="V170" s="71"/>
    </row>
    <row r="171" spans="1:22" ht="15.75" customHeight="1">
      <c r="A171" s="70"/>
      <c r="B171" s="71"/>
      <c r="C171" s="72"/>
      <c r="D171" s="71"/>
      <c r="E171" s="71"/>
      <c r="F171" s="71"/>
      <c r="G171" s="72"/>
      <c r="H171" s="71"/>
      <c r="I171" s="71"/>
      <c r="J171" s="71"/>
      <c r="K171" s="71"/>
      <c r="L171" s="71"/>
      <c r="M171" s="72"/>
      <c r="N171" s="71"/>
      <c r="O171" s="71"/>
      <c r="P171" s="71"/>
      <c r="Q171" s="71"/>
      <c r="R171" s="71"/>
      <c r="S171" s="71"/>
      <c r="T171" s="71"/>
      <c r="U171" s="71"/>
      <c r="V171" s="71"/>
    </row>
    <row r="172" spans="1:22" ht="15.75" customHeight="1">
      <c r="A172" s="70"/>
      <c r="B172" s="71"/>
      <c r="C172" s="72"/>
      <c r="D172" s="71"/>
      <c r="E172" s="71"/>
      <c r="F172" s="71"/>
      <c r="G172" s="72"/>
      <c r="H172" s="71"/>
      <c r="I172" s="71"/>
      <c r="J172" s="71"/>
      <c r="K172" s="71"/>
      <c r="L172" s="71"/>
      <c r="M172" s="72"/>
      <c r="N172" s="71"/>
      <c r="O172" s="71"/>
      <c r="P172" s="71"/>
      <c r="Q172" s="71"/>
      <c r="R172" s="71"/>
      <c r="S172" s="71"/>
      <c r="T172" s="71"/>
      <c r="U172" s="71"/>
      <c r="V172" s="71"/>
    </row>
    <row r="173" spans="1:22" ht="15.75" customHeight="1">
      <c r="A173" s="70"/>
      <c r="B173" s="71"/>
      <c r="C173" s="72"/>
      <c r="D173" s="71"/>
      <c r="E173" s="71"/>
      <c r="F173" s="71"/>
      <c r="G173" s="72"/>
      <c r="H173" s="71"/>
      <c r="I173" s="71"/>
      <c r="J173" s="71"/>
      <c r="K173" s="71"/>
      <c r="L173" s="71"/>
      <c r="M173" s="72"/>
      <c r="N173" s="71"/>
      <c r="O173" s="71"/>
      <c r="P173" s="71"/>
      <c r="Q173" s="71"/>
      <c r="R173" s="71"/>
      <c r="S173" s="71"/>
      <c r="T173" s="71"/>
      <c r="U173" s="71"/>
      <c r="V173" s="71"/>
    </row>
    <row r="174" spans="1:22" ht="15.75" customHeight="1">
      <c r="A174" s="70"/>
      <c r="B174" s="71"/>
      <c r="C174" s="72"/>
      <c r="D174" s="71"/>
      <c r="E174" s="71"/>
      <c r="F174" s="71"/>
      <c r="G174" s="72"/>
      <c r="H174" s="71"/>
      <c r="I174" s="71"/>
      <c r="J174" s="71"/>
      <c r="K174" s="71"/>
      <c r="L174" s="71"/>
      <c r="M174" s="72"/>
      <c r="N174" s="71"/>
      <c r="O174" s="71"/>
      <c r="P174" s="71"/>
      <c r="Q174" s="71"/>
      <c r="R174" s="71"/>
      <c r="S174" s="71"/>
      <c r="T174" s="71"/>
      <c r="U174" s="71"/>
      <c r="V174" s="71"/>
    </row>
    <row r="175" spans="1:22" ht="15.75" customHeight="1">
      <c r="A175" s="70"/>
      <c r="B175" s="71"/>
      <c r="C175" s="72"/>
      <c r="D175" s="71"/>
      <c r="E175" s="71"/>
      <c r="F175" s="71"/>
      <c r="G175" s="72"/>
      <c r="H175" s="71"/>
      <c r="I175" s="71"/>
      <c r="J175" s="71"/>
      <c r="K175" s="71"/>
      <c r="L175" s="71"/>
      <c r="M175" s="72"/>
      <c r="N175" s="71"/>
      <c r="O175" s="71"/>
      <c r="P175" s="71"/>
      <c r="Q175" s="71"/>
      <c r="R175" s="71"/>
      <c r="S175" s="71"/>
      <c r="T175" s="71"/>
      <c r="U175" s="71"/>
      <c r="V175" s="71"/>
    </row>
    <row r="176" spans="1:22" ht="15.75" customHeight="1">
      <c r="A176" s="70"/>
      <c r="B176" s="71"/>
      <c r="C176" s="72"/>
      <c r="D176" s="71"/>
      <c r="E176" s="71"/>
      <c r="F176" s="71"/>
      <c r="G176" s="72"/>
      <c r="H176" s="71"/>
      <c r="I176" s="71"/>
      <c r="J176" s="71"/>
      <c r="K176" s="71"/>
      <c r="L176" s="71"/>
      <c r="M176" s="72"/>
      <c r="N176" s="71"/>
      <c r="O176" s="71"/>
      <c r="P176" s="71"/>
      <c r="Q176" s="71"/>
      <c r="R176" s="71"/>
      <c r="S176" s="71"/>
      <c r="T176" s="71"/>
      <c r="U176" s="71"/>
      <c r="V176" s="71"/>
    </row>
    <row r="177" spans="1:22" ht="15.75" customHeight="1">
      <c r="A177" s="70"/>
      <c r="B177" s="71"/>
      <c r="C177" s="72"/>
      <c r="D177" s="71"/>
      <c r="E177" s="71"/>
      <c r="F177" s="71"/>
      <c r="G177" s="72"/>
      <c r="H177" s="71"/>
      <c r="I177" s="71"/>
      <c r="J177" s="71"/>
      <c r="K177" s="71"/>
      <c r="L177" s="71"/>
      <c r="M177" s="72"/>
      <c r="N177" s="71"/>
      <c r="O177" s="71"/>
      <c r="P177" s="71"/>
      <c r="Q177" s="71"/>
      <c r="R177" s="71"/>
      <c r="S177" s="71"/>
      <c r="T177" s="71"/>
      <c r="U177" s="71"/>
      <c r="V177" s="71"/>
    </row>
    <row r="178" spans="1:22" ht="15.75" customHeight="1">
      <c r="A178" s="70"/>
      <c r="B178" s="71"/>
      <c r="C178" s="72"/>
      <c r="D178" s="71"/>
      <c r="E178" s="71"/>
      <c r="F178" s="71"/>
      <c r="G178" s="72"/>
      <c r="H178" s="71"/>
      <c r="I178" s="71"/>
      <c r="J178" s="71"/>
      <c r="K178" s="71"/>
      <c r="L178" s="71"/>
      <c r="M178" s="72"/>
      <c r="N178" s="71"/>
      <c r="O178" s="71"/>
      <c r="P178" s="71"/>
      <c r="Q178" s="71"/>
      <c r="R178" s="71"/>
      <c r="S178" s="71"/>
      <c r="T178" s="71"/>
      <c r="U178" s="71"/>
      <c r="V178" s="71"/>
    </row>
    <row r="179" spans="1:22" ht="15.75" customHeight="1">
      <c r="A179" s="70"/>
      <c r="B179" s="71"/>
      <c r="C179" s="72"/>
      <c r="D179" s="71"/>
      <c r="E179" s="71"/>
      <c r="F179" s="71"/>
      <c r="G179" s="72"/>
      <c r="H179" s="71"/>
      <c r="I179" s="71"/>
      <c r="J179" s="71"/>
      <c r="K179" s="71"/>
      <c r="L179" s="71"/>
      <c r="M179" s="72"/>
      <c r="N179" s="71"/>
      <c r="O179" s="71"/>
      <c r="P179" s="71"/>
      <c r="Q179" s="71"/>
      <c r="R179" s="71"/>
      <c r="S179" s="71"/>
      <c r="T179" s="71"/>
      <c r="U179" s="71"/>
      <c r="V179" s="71"/>
    </row>
    <row r="180" spans="1:22" ht="15.75" customHeight="1">
      <c r="A180" s="70"/>
      <c r="B180" s="71"/>
      <c r="C180" s="72"/>
      <c r="D180" s="71"/>
      <c r="E180" s="71"/>
      <c r="F180" s="71"/>
      <c r="G180" s="72"/>
      <c r="H180" s="71"/>
      <c r="I180" s="71"/>
      <c r="J180" s="71"/>
      <c r="K180" s="71"/>
      <c r="L180" s="71"/>
      <c r="M180" s="72"/>
      <c r="N180" s="71"/>
      <c r="O180" s="71"/>
      <c r="P180" s="71"/>
      <c r="Q180" s="71"/>
      <c r="R180" s="71"/>
      <c r="S180" s="71"/>
      <c r="T180" s="71"/>
      <c r="U180" s="71"/>
      <c r="V180" s="71"/>
    </row>
    <row r="181" spans="1:22" ht="15.75" customHeight="1">
      <c r="A181" s="70"/>
      <c r="B181" s="71"/>
      <c r="C181" s="72"/>
      <c r="D181" s="71"/>
      <c r="E181" s="71"/>
      <c r="F181" s="71"/>
      <c r="G181" s="72"/>
      <c r="H181" s="71"/>
      <c r="I181" s="71"/>
      <c r="J181" s="71"/>
      <c r="K181" s="71"/>
      <c r="L181" s="71"/>
      <c r="M181" s="72"/>
      <c r="N181" s="71"/>
      <c r="O181" s="71"/>
      <c r="P181" s="71"/>
      <c r="Q181" s="71"/>
      <c r="R181" s="71"/>
      <c r="S181" s="71"/>
      <c r="T181" s="71"/>
      <c r="U181" s="71"/>
      <c r="V181" s="71"/>
    </row>
    <row r="182" spans="1:22" ht="15.75" customHeight="1">
      <c r="A182" s="70"/>
      <c r="B182" s="71"/>
      <c r="C182" s="72"/>
      <c r="D182" s="71"/>
      <c r="E182" s="71"/>
      <c r="F182" s="71"/>
      <c r="G182" s="72"/>
      <c r="H182" s="71"/>
      <c r="I182" s="71"/>
      <c r="J182" s="71"/>
      <c r="K182" s="71"/>
      <c r="L182" s="71"/>
      <c r="M182" s="72"/>
      <c r="N182" s="71"/>
      <c r="O182" s="71"/>
      <c r="P182" s="71"/>
      <c r="Q182" s="71"/>
      <c r="R182" s="71"/>
      <c r="S182" s="71"/>
      <c r="T182" s="71"/>
      <c r="U182" s="71"/>
      <c r="V182" s="71"/>
    </row>
    <row r="183" spans="1:22" ht="15.75" customHeight="1">
      <c r="A183" s="70"/>
      <c r="B183" s="71"/>
      <c r="C183" s="72"/>
      <c r="D183" s="71"/>
      <c r="E183" s="71"/>
      <c r="F183" s="71"/>
      <c r="G183" s="72"/>
      <c r="H183" s="71"/>
      <c r="I183" s="71"/>
      <c r="J183" s="71"/>
      <c r="K183" s="71"/>
      <c r="L183" s="71"/>
      <c r="M183" s="72"/>
      <c r="N183" s="71"/>
      <c r="O183" s="71"/>
      <c r="P183" s="71"/>
      <c r="Q183" s="71"/>
      <c r="R183" s="71"/>
      <c r="S183" s="71"/>
      <c r="T183" s="71"/>
      <c r="U183" s="71"/>
      <c r="V183" s="71"/>
    </row>
    <row r="184" spans="1:22" ht="15.75" customHeight="1">
      <c r="A184" s="70"/>
      <c r="B184" s="71"/>
      <c r="C184" s="72"/>
      <c r="D184" s="71"/>
      <c r="E184" s="71"/>
      <c r="F184" s="71"/>
      <c r="G184" s="72"/>
      <c r="H184" s="71"/>
      <c r="I184" s="71"/>
      <c r="J184" s="71"/>
      <c r="K184" s="71"/>
      <c r="L184" s="71"/>
      <c r="M184" s="72"/>
      <c r="N184" s="71"/>
      <c r="O184" s="71"/>
      <c r="P184" s="71"/>
      <c r="Q184" s="71"/>
      <c r="R184" s="71"/>
      <c r="S184" s="71"/>
      <c r="T184" s="71"/>
      <c r="U184" s="71"/>
      <c r="V184" s="71"/>
    </row>
    <row r="185" spans="1:22" ht="15.75" customHeight="1">
      <c r="A185" s="70"/>
      <c r="B185" s="71"/>
      <c r="C185" s="72"/>
      <c r="D185" s="71"/>
      <c r="E185" s="71"/>
      <c r="F185" s="71"/>
      <c r="G185" s="72"/>
      <c r="H185" s="71"/>
      <c r="I185" s="71"/>
      <c r="J185" s="71"/>
      <c r="K185" s="71"/>
      <c r="L185" s="71"/>
      <c r="M185" s="72"/>
      <c r="N185" s="71"/>
      <c r="O185" s="71"/>
      <c r="P185" s="71"/>
      <c r="Q185" s="71"/>
      <c r="R185" s="71"/>
      <c r="S185" s="71"/>
      <c r="T185" s="71"/>
      <c r="U185" s="71"/>
      <c r="V185" s="71"/>
    </row>
    <row r="186" spans="1:22" ht="15.75" customHeight="1">
      <c r="A186" s="70"/>
      <c r="B186" s="71"/>
      <c r="C186" s="72"/>
      <c r="D186" s="71"/>
      <c r="E186" s="71"/>
      <c r="F186" s="71"/>
      <c r="G186" s="72"/>
      <c r="H186" s="71"/>
      <c r="I186" s="71"/>
      <c r="J186" s="71"/>
      <c r="K186" s="71"/>
      <c r="L186" s="71"/>
      <c r="M186" s="72"/>
      <c r="N186" s="71"/>
      <c r="O186" s="71"/>
      <c r="P186" s="71"/>
      <c r="Q186" s="71"/>
      <c r="R186" s="71"/>
      <c r="S186" s="71"/>
      <c r="T186" s="71"/>
      <c r="U186" s="71"/>
      <c r="V186" s="71"/>
    </row>
    <row r="187" spans="1:22" ht="15.75" customHeight="1">
      <c r="A187" s="70"/>
      <c r="B187" s="71"/>
      <c r="C187" s="72"/>
      <c r="D187" s="71"/>
      <c r="E187" s="71"/>
      <c r="F187" s="71"/>
      <c r="G187" s="72"/>
      <c r="H187" s="71"/>
      <c r="I187" s="71"/>
      <c r="J187" s="71"/>
      <c r="K187" s="71"/>
      <c r="L187" s="71"/>
      <c r="M187" s="72"/>
      <c r="N187" s="71"/>
      <c r="O187" s="71"/>
      <c r="P187" s="71"/>
      <c r="Q187" s="71"/>
      <c r="R187" s="71"/>
      <c r="S187" s="71"/>
      <c r="T187" s="71"/>
      <c r="U187" s="71"/>
      <c r="V187" s="71"/>
    </row>
    <row r="188" spans="1:22" ht="15.75" customHeight="1">
      <c r="A188" s="70"/>
      <c r="B188" s="71"/>
      <c r="C188" s="72"/>
      <c r="D188" s="71"/>
      <c r="E188" s="71"/>
      <c r="F188" s="71"/>
      <c r="G188" s="72"/>
      <c r="H188" s="71"/>
      <c r="I188" s="71"/>
      <c r="J188" s="71"/>
      <c r="K188" s="71"/>
      <c r="L188" s="71"/>
      <c r="M188" s="72"/>
      <c r="N188" s="71"/>
      <c r="O188" s="71"/>
      <c r="P188" s="71"/>
      <c r="Q188" s="71"/>
      <c r="R188" s="71"/>
      <c r="S188" s="71"/>
      <c r="T188" s="71"/>
      <c r="U188" s="71"/>
      <c r="V188" s="71"/>
    </row>
    <row r="189" spans="1:22" ht="15.75" customHeight="1">
      <c r="A189" s="70"/>
      <c r="B189" s="71"/>
      <c r="C189" s="72"/>
      <c r="D189" s="71"/>
      <c r="E189" s="71"/>
      <c r="F189" s="71"/>
      <c r="G189" s="72"/>
      <c r="H189" s="71"/>
      <c r="I189" s="71"/>
      <c r="J189" s="71"/>
      <c r="K189" s="71"/>
      <c r="L189" s="71"/>
      <c r="M189" s="72"/>
      <c r="N189" s="71"/>
      <c r="O189" s="71"/>
      <c r="P189" s="71"/>
      <c r="Q189" s="71"/>
      <c r="R189" s="71"/>
      <c r="S189" s="71"/>
      <c r="T189" s="71"/>
      <c r="U189" s="71"/>
      <c r="V189" s="71"/>
    </row>
    <row r="190" spans="1:22" ht="15.75" customHeight="1">
      <c r="A190" s="70"/>
      <c r="B190" s="71"/>
      <c r="C190" s="72"/>
      <c r="D190" s="71"/>
      <c r="E190" s="71"/>
      <c r="F190" s="71"/>
      <c r="G190" s="72"/>
      <c r="H190" s="71"/>
      <c r="I190" s="71"/>
      <c r="J190" s="71"/>
      <c r="K190" s="71"/>
      <c r="L190" s="71"/>
      <c r="M190" s="72"/>
      <c r="N190" s="71"/>
      <c r="O190" s="71"/>
      <c r="P190" s="71"/>
      <c r="Q190" s="71"/>
      <c r="R190" s="71"/>
      <c r="S190" s="71"/>
      <c r="T190" s="71"/>
      <c r="U190" s="71"/>
      <c r="V190" s="71"/>
    </row>
    <row r="191" spans="1:22" ht="15.75" customHeight="1">
      <c r="A191" s="70"/>
      <c r="B191" s="71"/>
      <c r="C191" s="72"/>
      <c r="D191" s="71"/>
      <c r="E191" s="71"/>
      <c r="F191" s="71"/>
      <c r="G191" s="72"/>
      <c r="H191" s="71"/>
      <c r="I191" s="71"/>
      <c r="J191" s="71"/>
      <c r="K191" s="71"/>
      <c r="L191" s="71"/>
      <c r="M191" s="72"/>
      <c r="N191" s="71"/>
      <c r="O191" s="71"/>
      <c r="P191" s="71"/>
      <c r="Q191" s="71"/>
      <c r="R191" s="71"/>
      <c r="S191" s="71"/>
      <c r="T191" s="71"/>
      <c r="U191" s="71"/>
      <c r="V191" s="71"/>
    </row>
    <row r="192" spans="1:22" ht="15.75" customHeight="1">
      <c r="A192" s="70"/>
      <c r="B192" s="71"/>
      <c r="C192" s="72"/>
      <c r="D192" s="71"/>
      <c r="E192" s="71"/>
      <c r="F192" s="71"/>
      <c r="G192" s="72"/>
      <c r="H192" s="71"/>
      <c r="I192" s="71"/>
      <c r="J192" s="71"/>
      <c r="K192" s="71"/>
      <c r="L192" s="71"/>
      <c r="M192" s="72"/>
      <c r="N192" s="71"/>
      <c r="O192" s="71"/>
      <c r="P192" s="71"/>
      <c r="Q192" s="71"/>
      <c r="R192" s="71"/>
      <c r="S192" s="71"/>
      <c r="T192" s="71"/>
      <c r="U192" s="71"/>
      <c r="V192" s="71"/>
    </row>
    <row r="193" spans="1:22" ht="15.75" customHeight="1">
      <c r="A193" s="70"/>
      <c r="B193" s="71"/>
      <c r="C193" s="72"/>
      <c r="D193" s="71"/>
      <c r="E193" s="71"/>
      <c r="F193" s="71"/>
      <c r="G193" s="72"/>
      <c r="H193" s="71"/>
      <c r="I193" s="71"/>
      <c r="J193" s="71"/>
      <c r="K193" s="71"/>
      <c r="L193" s="71"/>
      <c r="M193" s="72"/>
      <c r="N193" s="71"/>
      <c r="O193" s="71"/>
      <c r="P193" s="71"/>
      <c r="Q193" s="71"/>
      <c r="R193" s="71"/>
      <c r="S193" s="71"/>
      <c r="T193" s="71"/>
      <c r="U193" s="71"/>
      <c r="V193" s="71"/>
    </row>
    <row r="194" spans="1:22" ht="15.75" customHeight="1">
      <c r="A194" s="70"/>
      <c r="B194" s="71"/>
      <c r="C194" s="72"/>
      <c r="D194" s="71"/>
      <c r="E194" s="71"/>
      <c r="F194" s="71"/>
      <c r="G194" s="72"/>
      <c r="H194" s="71"/>
      <c r="I194" s="71"/>
      <c r="J194" s="71"/>
      <c r="K194" s="71"/>
      <c r="L194" s="71"/>
      <c r="M194" s="72"/>
      <c r="N194" s="71"/>
      <c r="O194" s="71"/>
      <c r="P194" s="71"/>
      <c r="Q194" s="71"/>
      <c r="R194" s="71"/>
      <c r="S194" s="71"/>
      <c r="T194" s="71"/>
      <c r="U194" s="71"/>
      <c r="V194" s="71"/>
    </row>
    <row r="195" spans="1:22" ht="15.75" customHeight="1">
      <c r="A195" s="70"/>
      <c r="B195" s="71"/>
      <c r="C195" s="72"/>
      <c r="D195" s="71"/>
      <c r="E195" s="71"/>
      <c r="F195" s="71"/>
      <c r="G195" s="72"/>
      <c r="H195" s="71"/>
      <c r="I195" s="71"/>
      <c r="J195" s="71"/>
      <c r="K195" s="71"/>
      <c r="L195" s="71"/>
      <c r="M195" s="72"/>
      <c r="N195" s="71"/>
      <c r="O195" s="71"/>
      <c r="P195" s="71"/>
      <c r="Q195" s="71"/>
      <c r="R195" s="71"/>
      <c r="S195" s="71"/>
      <c r="T195" s="71"/>
      <c r="U195" s="71"/>
      <c r="V195" s="71"/>
    </row>
    <row r="196" spans="1:22" ht="15.75" customHeight="1">
      <c r="A196" s="70"/>
      <c r="B196" s="71"/>
      <c r="C196" s="72"/>
      <c r="D196" s="71"/>
      <c r="E196" s="71"/>
      <c r="F196" s="71"/>
      <c r="G196" s="72"/>
      <c r="H196" s="71"/>
      <c r="I196" s="71"/>
      <c r="J196" s="71"/>
      <c r="K196" s="71"/>
      <c r="L196" s="71"/>
      <c r="M196" s="72"/>
      <c r="N196" s="71"/>
      <c r="O196" s="71"/>
      <c r="P196" s="71"/>
      <c r="Q196" s="71"/>
      <c r="R196" s="71"/>
      <c r="S196" s="71"/>
      <c r="T196" s="71"/>
      <c r="U196" s="71"/>
      <c r="V196" s="71"/>
    </row>
    <row r="197" spans="1:22" ht="15.75" customHeight="1">
      <c r="A197" s="70"/>
      <c r="B197" s="71"/>
      <c r="C197" s="72"/>
      <c r="D197" s="71"/>
      <c r="E197" s="71"/>
      <c r="F197" s="71"/>
      <c r="G197" s="72"/>
      <c r="H197" s="71"/>
      <c r="I197" s="71"/>
      <c r="J197" s="71"/>
      <c r="K197" s="71"/>
      <c r="L197" s="71"/>
      <c r="M197" s="72"/>
      <c r="N197" s="71"/>
      <c r="O197" s="71"/>
      <c r="P197" s="71"/>
      <c r="Q197" s="71"/>
      <c r="R197" s="71"/>
      <c r="S197" s="71"/>
      <c r="T197" s="71"/>
      <c r="U197" s="71"/>
      <c r="V197" s="71"/>
    </row>
    <row r="198" spans="1:22" ht="15.75" customHeight="1">
      <c r="A198" s="70"/>
      <c r="B198" s="71"/>
      <c r="C198" s="72"/>
      <c r="D198" s="71"/>
      <c r="E198" s="71"/>
      <c r="F198" s="71"/>
      <c r="G198" s="72"/>
      <c r="H198" s="71"/>
      <c r="I198" s="71"/>
      <c r="J198" s="71"/>
      <c r="K198" s="71"/>
      <c r="L198" s="71"/>
      <c r="M198" s="72"/>
      <c r="N198" s="71"/>
      <c r="O198" s="71"/>
      <c r="P198" s="71"/>
      <c r="Q198" s="71"/>
      <c r="R198" s="71"/>
      <c r="S198" s="71"/>
      <c r="T198" s="71"/>
      <c r="U198" s="71"/>
      <c r="V198" s="71"/>
    </row>
    <row r="199" spans="1:22" ht="15.75" customHeight="1">
      <c r="A199" s="70"/>
      <c r="B199" s="71"/>
      <c r="C199" s="72"/>
      <c r="D199" s="71"/>
      <c r="E199" s="71"/>
      <c r="F199" s="71"/>
      <c r="G199" s="72"/>
      <c r="H199" s="71"/>
      <c r="I199" s="71"/>
      <c r="J199" s="71"/>
      <c r="K199" s="71"/>
      <c r="L199" s="71"/>
      <c r="M199" s="72"/>
      <c r="N199" s="71"/>
      <c r="O199" s="71"/>
      <c r="P199" s="71"/>
      <c r="Q199" s="71"/>
      <c r="R199" s="71"/>
      <c r="S199" s="71"/>
      <c r="T199" s="71"/>
      <c r="U199" s="71"/>
      <c r="V199" s="71"/>
    </row>
    <row r="200" spans="1:22" ht="15.75" customHeight="1">
      <c r="A200" s="70"/>
      <c r="B200" s="71"/>
      <c r="C200" s="72"/>
      <c r="D200" s="71"/>
      <c r="E200" s="71"/>
      <c r="F200" s="71"/>
      <c r="G200" s="72"/>
      <c r="H200" s="71"/>
      <c r="I200" s="71"/>
      <c r="J200" s="71"/>
      <c r="K200" s="71"/>
      <c r="L200" s="71"/>
      <c r="M200" s="72"/>
      <c r="N200" s="71"/>
      <c r="O200" s="71"/>
      <c r="P200" s="71"/>
      <c r="Q200" s="71"/>
      <c r="R200" s="71"/>
      <c r="S200" s="71"/>
      <c r="T200" s="71"/>
      <c r="U200" s="71"/>
      <c r="V200" s="71"/>
    </row>
    <row r="201" spans="1:22" ht="15.75" customHeight="1">
      <c r="A201" s="70"/>
      <c r="B201" s="71"/>
      <c r="C201" s="72"/>
      <c r="D201" s="71"/>
      <c r="E201" s="71"/>
      <c r="F201" s="71"/>
      <c r="G201" s="72"/>
      <c r="H201" s="71"/>
      <c r="I201" s="71"/>
      <c r="J201" s="71"/>
      <c r="K201" s="71"/>
      <c r="L201" s="71"/>
      <c r="M201" s="72"/>
      <c r="N201" s="71"/>
      <c r="O201" s="71"/>
      <c r="P201" s="71"/>
      <c r="Q201" s="71"/>
      <c r="R201" s="71"/>
      <c r="S201" s="71"/>
      <c r="T201" s="71"/>
      <c r="U201" s="71"/>
      <c r="V201" s="71"/>
    </row>
    <row r="202" spans="1:22" ht="15.75" customHeight="1">
      <c r="A202" s="70"/>
      <c r="B202" s="71"/>
      <c r="C202" s="72"/>
      <c r="D202" s="71"/>
      <c r="E202" s="71"/>
      <c r="F202" s="71"/>
      <c r="G202" s="72"/>
      <c r="H202" s="71"/>
      <c r="I202" s="71"/>
      <c r="J202" s="71"/>
      <c r="K202" s="71"/>
      <c r="L202" s="71"/>
      <c r="M202" s="72"/>
      <c r="N202" s="71"/>
      <c r="O202" s="71"/>
      <c r="P202" s="71"/>
      <c r="Q202" s="71"/>
      <c r="R202" s="71"/>
      <c r="S202" s="71"/>
      <c r="T202" s="71"/>
      <c r="U202" s="71"/>
      <c r="V202" s="71"/>
    </row>
    <row r="203" spans="1:22" ht="15.75" customHeight="1">
      <c r="A203" s="70"/>
      <c r="B203" s="71"/>
      <c r="C203" s="72"/>
      <c r="D203" s="71"/>
      <c r="E203" s="71"/>
      <c r="F203" s="71"/>
      <c r="G203" s="72"/>
      <c r="H203" s="71"/>
      <c r="I203" s="71"/>
      <c r="J203" s="71"/>
      <c r="K203" s="71"/>
      <c r="L203" s="71"/>
      <c r="M203" s="72"/>
      <c r="N203" s="71"/>
      <c r="O203" s="71"/>
      <c r="P203" s="71"/>
      <c r="Q203" s="71"/>
      <c r="R203" s="71"/>
      <c r="S203" s="71"/>
      <c r="T203" s="71"/>
      <c r="U203" s="71"/>
      <c r="V203" s="71"/>
    </row>
    <row r="204" spans="1:22" ht="15.75" customHeight="1">
      <c r="A204" s="70"/>
      <c r="B204" s="71"/>
      <c r="C204" s="72"/>
      <c r="D204" s="71"/>
      <c r="E204" s="71"/>
      <c r="F204" s="71"/>
      <c r="G204" s="72"/>
      <c r="H204" s="71"/>
      <c r="I204" s="71"/>
      <c r="J204" s="71"/>
      <c r="K204" s="71"/>
      <c r="L204" s="71"/>
      <c r="M204" s="72"/>
      <c r="N204" s="71"/>
      <c r="O204" s="71"/>
      <c r="P204" s="71"/>
      <c r="Q204" s="71"/>
      <c r="R204" s="71"/>
      <c r="S204" s="71"/>
      <c r="T204" s="71"/>
      <c r="U204" s="71"/>
      <c r="V204" s="71"/>
    </row>
    <row r="205" spans="1:22" ht="15.75" customHeight="1">
      <c r="A205" s="70"/>
      <c r="B205" s="71"/>
      <c r="C205" s="72"/>
      <c r="D205" s="71"/>
      <c r="E205" s="71"/>
      <c r="F205" s="71"/>
      <c r="G205" s="72"/>
      <c r="H205" s="71"/>
      <c r="I205" s="71"/>
      <c r="J205" s="71"/>
      <c r="K205" s="71"/>
      <c r="L205" s="71"/>
      <c r="M205" s="72"/>
      <c r="N205" s="71"/>
      <c r="O205" s="71"/>
      <c r="P205" s="71"/>
      <c r="Q205" s="71"/>
      <c r="R205" s="71"/>
      <c r="S205" s="71"/>
      <c r="T205" s="71"/>
      <c r="U205" s="71"/>
      <c r="V205" s="71"/>
    </row>
    <row r="206" spans="1:22" ht="15.75" customHeight="1">
      <c r="A206" s="70"/>
      <c r="B206" s="71"/>
      <c r="C206" s="72"/>
      <c r="D206" s="71"/>
      <c r="E206" s="71"/>
      <c r="F206" s="71"/>
      <c r="G206" s="72"/>
      <c r="H206" s="71"/>
      <c r="I206" s="71"/>
      <c r="J206" s="71"/>
      <c r="K206" s="71"/>
      <c r="L206" s="71"/>
      <c r="M206" s="72"/>
      <c r="N206" s="71"/>
      <c r="O206" s="71"/>
      <c r="P206" s="71"/>
      <c r="Q206" s="71"/>
      <c r="R206" s="71"/>
      <c r="S206" s="71"/>
      <c r="T206" s="71"/>
      <c r="U206" s="71"/>
      <c r="V206" s="71"/>
    </row>
    <row r="207" spans="1:22" ht="15.75" customHeight="1">
      <c r="A207" s="70"/>
      <c r="B207" s="71"/>
      <c r="C207" s="72"/>
      <c r="D207" s="71"/>
      <c r="E207" s="71"/>
      <c r="F207" s="71"/>
      <c r="G207" s="72"/>
      <c r="H207" s="71"/>
      <c r="I207" s="71"/>
      <c r="J207" s="71"/>
      <c r="K207" s="71"/>
      <c r="L207" s="71"/>
      <c r="M207" s="72"/>
      <c r="N207" s="71"/>
      <c r="O207" s="71"/>
      <c r="P207" s="71"/>
      <c r="Q207" s="71"/>
      <c r="R207" s="71"/>
      <c r="S207" s="71"/>
      <c r="T207" s="71"/>
      <c r="U207" s="71"/>
      <c r="V207" s="71"/>
    </row>
    <row r="208" spans="1:22" ht="15.75" customHeight="1">
      <c r="A208" s="70"/>
      <c r="B208" s="71"/>
      <c r="C208" s="72"/>
      <c r="D208" s="71"/>
      <c r="E208" s="71"/>
      <c r="F208" s="71"/>
      <c r="G208" s="72"/>
      <c r="H208" s="71"/>
      <c r="I208" s="71"/>
      <c r="J208" s="71"/>
      <c r="K208" s="71"/>
      <c r="L208" s="71"/>
      <c r="M208" s="72"/>
      <c r="N208" s="71"/>
      <c r="O208" s="71"/>
      <c r="P208" s="71"/>
      <c r="Q208" s="71"/>
      <c r="R208" s="71"/>
      <c r="S208" s="71"/>
      <c r="T208" s="71"/>
      <c r="U208" s="71"/>
      <c r="V208" s="71"/>
    </row>
    <row r="209" spans="1:22" ht="15.75" customHeight="1">
      <c r="A209" s="70"/>
      <c r="B209" s="71"/>
      <c r="C209" s="72"/>
      <c r="D209" s="71"/>
      <c r="E209" s="71"/>
      <c r="F209" s="71"/>
      <c r="G209" s="72"/>
      <c r="H209" s="71"/>
      <c r="I209" s="71"/>
      <c r="J209" s="71"/>
      <c r="K209" s="71"/>
      <c r="L209" s="71"/>
      <c r="M209" s="72"/>
      <c r="N209" s="71"/>
      <c r="O209" s="71"/>
      <c r="P209" s="71"/>
      <c r="Q209" s="71"/>
      <c r="R209" s="71"/>
      <c r="S209" s="71"/>
      <c r="T209" s="71"/>
      <c r="U209" s="71"/>
      <c r="V209" s="71"/>
    </row>
    <row r="210" spans="1:22" ht="15.75" customHeight="1">
      <c r="A210" s="70"/>
      <c r="B210" s="71"/>
      <c r="C210" s="72"/>
      <c r="D210" s="71"/>
      <c r="E210" s="71"/>
      <c r="F210" s="71"/>
      <c r="G210" s="72"/>
      <c r="H210" s="71"/>
      <c r="I210" s="71"/>
      <c r="J210" s="71"/>
      <c r="K210" s="71"/>
      <c r="L210" s="71"/>
      <c r="M210" s="72"/>
      <c r="N210" s="71"/>
      <c r="O210" s="71"/>
      <c r="P210" s="71"/>
      <c r="Q210" s="71"/>
      <c r="R210" s="71"/>
      <c r="S210" s="71"/>
      <c r="T210" s="71"/>
      <c r="U210" s="71"/>
      <c r="V210" s="71"/>
    </row>
    <row r="211" spans="1:22" ht="15.75" customHeight="1">
      <c r="A211" s="70"/>
      <c r="B211" s="71"/>
      <c r="C211" s="72"/>
      <c r="D211" s="71"/>
      <c r="E211" s="71"/>
      <c r="F211" s="71"/>
      <c r="G211" s="72"/>
      <c r="H211" s="71"/>
      <c r="I211" s="71"/>
      <c r="J211" s="71"/>
      <c r="K211" s="71"/>
      <c r="L211" s="71"/>
      <c r="M211" s="72"/>
      <c r="N211" s="71"/>
      <c r="O211" s="71"/>
      <c r="P211" s="71"/>
      <c r="Q211" s="71"/>
      <c r="R211" s="71"/>
      <c r="S211" s="71"/>
      <c r="T211" s="71"/>
      <c r="U211" s="71"/>
      <c r="V211" s="71"/>
    </row>
    <row r="212" spans="1:22" ht="15.75" customHeight="1">
      <c r="A212" s="70"/>
      <c r="B212" s="71"/>
      <c r="C212" s="72"/>
      <c r="D212" s="71"/>
      <c r="E212" s="71"/>
      <c r="F212" s="71"/>
      <c r="G212" s="72"/>
      <c r="H212" s="71"/>
      <c r="I212" s="71"/>
      <c r="J212" s="71"/>
      <c r="K212" s="71"/>
      <c r="L212" s="71"/>
      <c r="M212" s="72"/>
      <c r="N212" s="71"/>
      <c r="O212" s="71"/>
      <c r="P212" s="71"/>
      <c r="Q212" s="71"/>
      <c r="R212" s="71"/>
      <c r="S212" s="71"/>
      <c r="T212" s="71"/>
      <c r="U212" s="71"/>
      <c r="V212" s="71"/>
    </row>
    <row r="213" spans="1:22" ht="15.75" customHeight="1">
      <c r="A213" s="70"/>
      <c r="B213" s="71"/>
      <c r="C213" s="72"/>
      <c r="D213" s="71"/>
      <c r="E213" s="71"/>
      <c r="F213" s="71"/>
      <c r="G213" s="72"/>
      <c r="H213" s="71"/>
      <c r="I213" s="71"/>
      <c r="J213" s="71"/>
      <c r="K213" s="71"/>
      <c r="L213" s="71"/>
      <c r="M213" s="72"/>
      <c r="N213" s="71"/>
      <c r="O213" s="71"/>
      <c r="P213" s="71"/>
      <c r="Q213" s="71"/>
      <c r="R213" s="71"/>
      <c r="S213" s="71"/>
      <c r="T213" s="71"/>
      <c r="U213" s="71"/>
      <c r="V213" s="71"/>
    </row>
    <row r="214" spans="1:22" ht="15.75" customHeight="1">
      <c r="A214" s="70"/>
      <c r="B214" s="71"/>
      <c r="C214" s="72"/>
      <c r="D214" s="71"/>
      <c r="E214" s="71"/>
      <c r="F214" s="71"/>
      <c r="G214" s="72"/>
      <c r="H214" s="71"/>
      <c r="I214" s="71"/>
      <c r="J214" s="71"/>
      <c r="K214" s="71"/>
      <c r="L214" s="71"/>
      <c r="M214" s="72"/>
      <c r="N214" s="71"/>
      <c r="O214" s="71"/>
      <c r="P214" s="71"/>
      <c r="Q214" s="71"/>
      <c r="R214" s="71"/>
      <c r="S214" s="71"/>
      <c r="T214" s="71"/>
      <c r="U214" s="71"/>
      <c r="V214" s="71"/>
    </row>
    <row r="215" spans="1:22" ht="15.75" customHeight="1">
      <c r="A215" s="70"/>
      <c r="B215" s="71"/>
      <c r="C215" s="72"/>
      <c r="D215" s="71"/>
      <c r="E215" s="71"/>
      <c r="F215" s="71"/>
      <c r="G215" s="72"/>
      <c r="H215" s="71"/>
      <c r="I215" s="71"/>
      <c r="J215" s="71"/>
      <c r="K215" s="71"/>
      <c r="L215" s="71"/>
      <c r="M215" s="72"/>
      <c r="N215" s="71"/>
      <c r="O215" s="71"/>
      <c r="P215" s="71"/>
      <c r="Q215" s="71"/>
      <c r="R215" s="71"/>
      <c r="S215" s="71"/>
      <c r="T215" s="71"/>
      <c r="U215" s="71"/>
      <c r="V215" s="71"/>
    </row>
    <row r="216" spans="1:22" ht="15.75" customHeight="1">
      <c r="A216" s="70"/>
      <c r="B216" s="71"/>
      <c r="C216" s="72"/>
      <c r="D216" s="71"/>
      <c r="E216" s="71"/>
      <c r="F216" s="71"/>
      <c r="G216" s="72"/>
      <c r="H216" s="71"/>
      <c r="I216" s="71"/>
      <c r="J216" s="71"/>
      <c r="K216" s="71"/>
      <c r="L216" s="71"/>
      <c r="M216" s="72"/>
      <c r="N216" s="71"/>
      <c r="O216" s="71"/>
      <c r="P216" s="71"/>
      <c r="Q216" s="71"/>
      <c r="R216" s="71"/>
      <c r="S216" s="71"/>
      <c r="T216" s="71"/>
      <c r="U216" s="71"/>
      <c r="V216" s="71"/>
    </row>
    <row r="217" spans="1:22" ht="15.75" customHeight="1">
      <c r="A217" s="70"/>
      <c r="B217" s="71"/>
      <c r="C217" s="72"/>
      <c r="D217" s="71"/>
      <c r="E217" s="71"/>
      <c r="F217" s="71"/>
      <c r="G217" s="72"/>
      <c r="H217" s="71"/>
      <c r="I217" s="71"/>
      <c r="J217" s="71"/>
      <c r="K217" s="71"/>
      <c r="L217" s="71"/>
      <c r="M217" s="72"/>
      <c r="N217" s="71"/>
      <c r="O217" s="71"/>
      <c r="P217" s="71"/>
      <c r="Q217" s="71"/>
      <c r="R217" s="71"/>
      <c r="S217" s="71"/>
      <c r="T217" s="71"/>
      <c r="U217" s="71"/>
      <c r="V217" s="71"/>
    </row>
    <row r="218" spans="1:22" ht="15.75" customHeight="1">
      <c r="A218" s="70"/>
      <c r="B218" s="71"/>
      <c r="C218" s="72"/>
      <c r="D218" s="71"/>
      <c r="E218" s="71"/>
      <c r="F218" s="71"/>
      <c r="G218" s="72"/>
      <c r="H218" s="71"/>
      <c r="I218" s="71"/>
      <c r="J218" s="71"/>
      <c r="K218" s="71"/>
      <c r="L218" s="71"/>
      <c r="M218" s="72"/>
      <c r="N218" s="71"/>
      <c r="O218" s="71"/>
      <c r="P218" s="71"/>
      <c r="Q218" s="71"/>
      <c r="R218" s="71"/>
      <c r="S218" s="71"/>
      <c r="T218" s="71"/>
      <c r="U218" s="71"/>
      <c r="V218" s="71"/>
    </row>
    <row r="219" spans="1:22" ht="15.75" customHeight="1">
      <c r="A219" s="70"/>
      <c r="B219" s="71"/>
      <c r="C219" s="72"/>
      <c r="D219" s="71"/>
      <c r="E219" s="71"/>
      <c r="F219" s="71"/>
      <c r="G219" s="72"/>
      <c r="H219" s="71"/>
      <c r="I219" s="71"/>
      <c r="J219" s="71"/>
      <c r="K219" s="71"/>
      <c r="L219" s="71"/>
      <c r="M219" s="72"/>
      <c r="N219" s="71"/>
      <c r="O219" s="71"/>
      <c r="P219" s="71"/>
      <c r="Q219" s="71"/>
      <c r="R219" s="71"/>
      <c r="S219" s="71"/>
      <c r="T219" s="71"/>
      <c r="U219" s="71"/>
      <c r="V219" s="71"/>
    </row>
    <row r="220" spans="1:22" ht="15.75" customHeight="1">
      <c r="A220" s="70"/>
      <c r="B220" s="71"/>
      <c r="C220" s="72"/>
      <c r="D220" s="71"/>
      <c r="E220" s="71"/>
      <c r="F220" s="71"/>
      <c r="G220" s="72"/>
      <c r="H220" s="71"/>
      <c r="I220" s="71"/>
      <c r="J220" s="71"/>
      <c r="K220" s="71"/>
      <c r="L220" s="71"/>
      <c r="M220" s="72"/>
      <c r="N220" s="71"/>
      <c r="O220" s="71"/>
      <c r="P220" s="71"/>
      <c r="Q220" s="71"/>
      <c r="R220" s="71"/>
      <c r="S220" s="71"/>
      <c r="T220" s="71"/>
      <c r="U220" s="71"/>
      <c r="V220" s="71"/>
    </row>
    <row r="221" spans="1:22" ht="15.75" customHeight="1">
      <c r="A221" s="70"/>
      <c r="B221" s="71"/>
      <c r="C221" s="72"/>
      <c r="D221" s="71"/>
      <c r="E221" s="71"/>
      <c r="F221" s="71"/>
      <c r="G221" s="72"/>
      <c r="H221" s="71"/>
      <c r="I221" s="71"/>
      <c r="J221" s="71"/>
      <c r="K221" s="71"/>
      <c r="L221" s="71"/>
      <c r="M221" s="72"/>
      <c r="N221" s="71"/>
      <c r="O221" s="71"/>
      <c r="P221" s="71"/>
      <c r="Q221" s="71"/>
      <c r="R221" s="71"/>
      <c r="S221" s="71"/>
      <c r="T221" s="71"/>
      <c r="U221" s="71"/>
      <c r="V221" s="71"/>
    </row>
    <row r="222" spans="1:22" ht="15.75" customHeight="1">
      <c r="A222" s="70"/>
      <c r="B222" s="71"/>
      <c r="C222" s="72"/>
      <c r="D222" s="71"/>
      <c r="E222" s="71"/>
      <c r="F222" s="71"/>
      <c r="G222" s="72"/>
      <c r="H222" s="71"/>
      <c r="I222" s="71"/>
      <c r="J222" s="71"/>
      <c r="K222" s="71"/>
      <c r="L222" s="71"/>
      <c r="M222" s="72"/>
      <c r="N222" s="71"/>
      <c r="O222" s="71"/>
      <c r="P222" s="71"/>
      <c r="Q222" s="71"/>
      <c r="R222" s="71"/>
      <c r="S222" s="71"/>
      <c r="T222" s="71"/>
      <c r="U222" s="71"/>
      <c r="V222" s="71"/>
    </row>
    <row r="223" spans="1:22" ht="15.75" customHeight="1">
      <c r="A223" s="70"/>
      <c r="B223" s="71"/>
      <c r="C223" s="72"/>
      <c r="D223" s="71"/>
      <c r="E223" s="71"/>
      <c r="F223" s="71"/>
      <c r="G223" s="72"/>
      <c r="H223" s="71"/>
      <c r="I223" s="71"/>
      <c r="J223" s="71"/>
      <c r="K223" s="71"/>
      <c r="L223" s="71"/>
      <c r="M223" s="72"/>
      <c r="N223" s="71"/>
      <c r="O223" s="71"/>
      <c r="P223" s="71"/>
      <c r="Q223" s="71"/>
      <c r="R223" s="71"/>
      <c r="S223" s="71"/>
      <c r="T223" s="71"/>
      <c r="U223" s="71"/>
      <c r="V223" s="71"/>
    </row>
    <row r="224" spans="1:22" ht="15.75" customHeight="1">
      <c r="A224" s="70"/>
      <c r="B224" s="71"/>
      <c r="C224" s="72"/>
      <c r="D224" s="71"/>
      <c r="E224" s="71"/>
      <c r="F224" s="71"/>
      <c r="G224" s="72"/>
      <c r="H224" s="71"/>
      <c r="I224" s="71"/>
      <c r="J224" s="71"/>
      <c r="K224" s="71"/>
      <c r="L224" s="71"/>
      <c r="M224" s="72"/>
      <c r="N224" s="71"/>
      <c r="O224" s="71"/>
      <c r="P224" s="71"/>
      <c r="Q224" s="71"/>
      <c r="R224" s="71"/>
      <c r="S224" s="71"/>
      <c r="T224" s="71"/>
      <c r="U224" s="71"/>
      <c r="V224" s="71"/>
    </row>
    <row r="225" spans="1:22" ht="15.75" customHeight="1">
      <c r="A225" s="70"/>
      <c r="B225" s="71"/>
      <c r="C225" s="72"/>
      <c r="D225" s="71"/>
      <c r="E225" s="71"/>
      <c r="F225" s="71"/>
      <c r="G225" s="72"/>
      <c r="H225" s="71"/>
      <c r="I225" s="71"/>
      <c r="J225" s="71"/>
      <c r="K225" s="71"/>
      <c r="L225" s="71"/>
      <c r="M225" s="72"/>
      <c r="N225" s="71"/>
      <c r="O225" s="71"/>
      <c r="P225" s="71"/>
      <c r="Q225" s="71"/>
      <c r="R225" s="71"/>
      <c r="S225" s="71"/>
      <c r="T225" s="71"/>
      <c r="U225" s="71"/>
      <c r="V225" s="71"/>
    </row>
    <row r="226" spans="1:22" ht="15.75" customHeight="1">
      <c r="A226" s="70"/>
      <c r="B226" s="71"/>
      <c r="C226" s="72"/>
      <c r="D226" s="71"/>
      <c r="E226" s="71"/>
      <c r="F226" s="71"/>
      <c r="G226" s="72"/>
      <c r="H226" s="71"/>
      <c r="I226" s="71"/>
      <c r="J226" s="71"/>
      <c r="K226" s="71"/>
      <c r="L226" s="71"/>
      <c r="M226" s="72"/>
      <c r="N226" s="71"/>
      <c r="O226" s="71"/>
      <c r="P226" s="71"/>
      <c r="Q226" s="71"/>
      <c r="R226" s="71"/>
      <c r="S226" s="71"/>
      <c r="T226" s="71"/>
      <c r="U226" s="71"/>
      <c r="V226" s="71"/>
    </row>
    <row r="227" spans="1:22" ht="15.75" customHeight="1">
      <c r="A227" s="70"/>
      <c r="B227" s="71"/>
      <c r="C227" s="72"/>
      <c r="D227" s="71"/>
      <c r="E227" s="71"/>
      <c r="F227" s="71"/>
      <c r="G227" s="72"/>
      <c r="H227" s="71"/>
      <c r="I227" s="71"/>
      <c r="J227" s="71"/>
      <c r="K227" s="71"/>
      <c r="L227" s="71"/>
      <c r="M227" s="72"/>
      <c r="N227" s="71"/>
      <c r="O227" s="71"/>
      <c r="P227" s="71"/>
      <c r="Q227" s="71"/>
      <c r="R227" s="71"/>
      <c r="S227" s="71"/>
      <c r="T227" s="71"/>
      <c r="U227" s="71"/>
      <c r="V227" s="71"/>
    </row>
    <row r="228" spans="1:22" ht="15.75" customHeight="1">
      <c r="A228" s="70"/>
      <c r="B228" s="71"/>
      <c r="C228" s="72"/>
      <c r="D228" s="71"/>
      <c r="E228" s="71"/>
      <c r="F228" s="71"/>
      <c r="G228" s="72"/>
      <c r="H228" s="71"/>
      <c r="I228" s="71"/>
      <c r="J228" s="71"/>
      <c r="K228" s="71"/>
      <c r="L228" s="71"/>
      <c r="M228" s="72"/>
      <c r="N228" s="71"/>
      <c r="O228" s="71"/>
      <c r="P228" s="71"/>
      <c r="Q228" s="71"/>
      <c r="R228" s="71"/>
      <c r="S228" s="71"/>
      <c r="T228" s="71"/>
      <c r="U228" s="71"/>
      <c r="V228" s="71"/>
    </row>
    <row r="229" spans="1:22" ht="15.75" customHeight="1">
      <c r="A229" s="70"/>
      <c r="B229" s="71"/>
      <c r="C229" s="72"/>
      <c r="D229" s="71"/>
      <c r="E229" s="71"/>
      <c r="F229" s="71"/>
      <c r="G229" s="72"/>
      <c r="H229" s="71"/>
      <c r="I229" s="71"/>
      <c r="J229" s="71"/>
      <c r="K229" s="71"/>
      <c r="L229" s="71"/>
      <c r="M229" s="72"/>
      <c r="N229" s="71"/>
      <c r="O229" s="71"/>
      <c r="P229" s="71"/>
      <c r="Q229" s="71"/>
      <c r="R229" s="71"/>
      <c r="S229" s="71"/>
      <c r="T229" s="71"/>
      <c r="U229" s="71"/>
      <c r="V229" s="71"/>
    </row>
    <row r="230" spans="1:22" ht="15.75" customHeight="1">
      <c r="A230" s="70"/>
      <c r="B230" s="71"/>
      <c r="C230" s="72"/>
      <c r="D230" s="71"/>
      <c r="E230" s="71"/>
      <c r="F230" s="71"/>
      <c r="G230" s="72"/>
      <c r="H230" s="71"/>
      <c r="I230" s="71"/>
      <c r="J230" s="71"/>
      <c r="K230" s="71"/>
      <c r="L230" s="71"/>
      <c r="M230" s="72"/>
      <c r="N230" s="71"/>
      <c r="O230" s="71"/>
      <c r="P230" s="71"/>
      <c r="Q230" s="71"/>
      <c r="R230" s="71"/>
      <c r="S230" s="71"/>
      <c r="T230" s="71"/>
      <c r="U230" s="71"/>
      <c r="V230" s="71"/>
    </row>
    <row r="231" spans="1:22" ht="15.75" customHeight="1">
      <c r="A231" s="70"/>
      <c r="B231" s="71"/>
      <c r="C231" s="72"/>
      <c r="D231" s="71"/>
      <c r="E231" s="71"/>
      <c r="F231" s="71"/>
      <c r="G231" s="72"/>
      <c r="H231" s="71"/>
      <c r="I231" s="71"/>
      <c r="J231" s="71"/>
      <c r="K231" s="71"/>
      <c r="L231" s="71"/>
      <c r="M231" s="72"/>
      <c r="N231" s="71"/>
      <c r="O231" s="71"/>
      <c r="P231" s="71"/>
      <c r="Q231" s="71"/>
      <c r="R231" s="71"/>
      <c r="S231" s="71"/>
      <c r="T231" s="71"/>
      <c r="U231" s="71"/>
      <c r="V231" s="71"/>
    </row>
    <row r="232" spans="1:22" ht="15.75" customHeight="1">
      <c r="A232" s="70"/>
      <c r="B232" s="71"/>
      <c r="C232" s="72"/>
      <c r="D232" s="71"/>
      <c r="E232" s="71"/>
      <c r="F232" s="71"/>
      <c r="G232" s="72"/>
      <c r="H232" s="71"/>
      <c r="I232" s="71"/>
      <c r="J232" s="71"/>
      <c r="K232" s="71"/>
      <c r="L232" s="71"/>
      <c r="M232" s="72"/>
      <c r="N232" s="71"/>
      <c r="O232" s="71"/>
      <c r="P232" s="71"/>
      <c r="Q232" s="71"/>
      <c r="R232" s="71"/>
      <c r="S232" s="71"/>
      <c r="T232" s="71"/>
      <c r="U232" s="71"/>
      <c r="V232" s="71"/>
    </row>
    <row r="233" spans="1:22" ht="15.75" customHeight="1">
      <c r="A233" s="70"/>
      <c r="B233" s="71"/>
      <c r="C233" s="72"/>
      <c r="D233" s="71"/>
      <c r="E233" s="71"/>
      <c r="F233" s="71"/>
      <c r="G233" s="72"/>
      <c r="H233" s="71"/>
      <c r="I233" s="71"/>
      <c r="J233" s="71"/>
      <c r="K233" s="71"/>
      <c r="L233" s="71"/>
      <c r="M233" s="72"/>
      <c r="N233" s="71"/>
      <c r="O233" s="71"/>
      <c r="P233" s="71"/>
      <c r="Q233" s="71"/>
      <c r="R233" s="71"/>
      <c r="S233" s="71"/>
      <c r="T233" s="71"/>
      <c r="U233" s="71"/>
      <c r="V233" s="71"/>
    </row>
    <row r="234" spans="1:22" ht="15.75" customHeight="1">
      <c r="A234" s="70"/>
      <c r="B234" s="71"/>
      <c r="C234" s="72"/>
      <c r="D234" s="71"/>
      <c r="E234" s="71"/>
      <c r="F234" s="71"/>
      <c r="G234" s="72"/>
      <c r="H234" s="71"/>
      <c r="I234" s="71"/>
      <c r="J234" s="71"/>
      <c r="K234" s="71"/>
      <c r="L234" s="71"/>
      <c r="M234" s="72"/>
      <c r="N234" s="71"/>
      <c r="O234" s="71"/>
      <c r="P234" s="71"/>
      <c r="Q234" s="71"/>
      <c r="R234" s="71"/>
      <c r="S234" s="71"/>
      <c r="T234" s="71"/>
      <c r="U234" s="71"/>
      <c r="V234" s="71"/>
    </row>
    <row r="235" spans="1:22" ht="15.75" customHeight="1">
      <c r="A235" s="70"/>
      <c r="B235" s="71"/>
      <c r="C235" s="72"/>
      <c r="D235" s="71"/>
      <c r="E235" s="71"/>
      <c r="F235" s="71"/>
      <c r="G235" s="72"/>
      <c r="H235" s="71"/>
      <c r="I235" s="71"/>
      <c r="J235" s="71"/>
      <c r="K235" s="71"/>
      <c r="L235" s="71"/>
      <c r="M235" s="72"/>
      <c r="N235" s="71"/>
      <c r="O235" s="71"/>
      <c r="P235" s="71"/>
      <c r="Q235" s="71"/>
      <c r="R235" s="71"/>
      <c r="S235" s="71"/>
      <c r="T235" s="71"/>
      <c r="U235" s="71"/>
      <c r="V235" s="71"/>
    </row>
    <row r="236" spans="1:22" ht="15.75" customHeight="1">
      <c r="A236" s="70"/>
      <c r="B236" s="71"/>
      <c r="C236" s="72"/>
      <c r="D236" s="71"/>
      <c r="E236" s="71"/>
      <c r="F236" s="71"/>
      <c r="G236" s="72"/>
      <c r="H236" s="71"/>
      <c r="I236" s="71"/>
      <c r="J236" s="71"/>
      <c r="K236" s="71"/>
      <c r="L236" s="71"/>
      <c r="M236" s="72"/>
      <c r="N236" s="71"/>
      <c r="O236" s="71"/>
      <c r="P236" s="71"/>
      <c r="Q236" s="71"/>
      <c r="R236" s="71"/>
      <c r="S236" s="71"/>
      <c r="T236" s="71"/>
      <c r="U236" s="71"/>
      <c r="V236" s="71"/>
    </row>
    <row r="237" spans="1:22" ht="15.75" customHeight="1">
      <c r="A237" s="70"/>
      <c r="B237" s="71"/>
      <c r="C237" s="72"/>
      <c r="D237" s="71"/>
      <c r="E237" s="71"/>
      <c r="F237" s="71"/>
      <c r="G237" s="72"/>
      <c r="H237" s="71"/>
      <c r="I237" s="71"/>
      <c r="J237" s="71"/>
      <c r="K237" s="71"/>
      <c r="L237" s="71"/>
      <c r="M237" s="72"/>
      <c r="N237" s="71"/>
      <c r="O237" s="71"/>
      <c r="P237" s="71"/>
      <c r="Q237" s="71"/>
      <c r="R237" s="71"/>
      <c r="S237" s="71"/>
      <c r="T237" s="71"/>
      <c r="U237" s="71"/>
      <c r="V237" s="71"/>
    </row>
    <row r="238" spans="1:22" ht="15.75" customHeight="1">
      <c r="A238" s="70"/>
      <c r="B238" s="71"/>
      <c r="C238" s="72"/>
      <c r="D238" s="71"/>
      <c r="E238" s="71"/>
      <c r="F238" s="71"/>
      <c r="G238" s="72"/>
      <c r="H238" s="71"/>
      <c r="I238" s="71"/>
      <c r="J238" s="71"/>
      <c r="K238" s="71"/>
      <c r="L238" s="71"/>
      <c r="M238" s="72"/>
      <c r="N238" s="71"/>
      <c r="O238" s="71"/>
      <c r="P238" s="71"/>
      <c r="Q238" s="71"/>
      <c r="R238" s="71"/>
      <c r="S238" s="71"/>
      <c r="T238" s="71"/>
      <c r="U238" s="71"/>
      <c r="V238" s="71"/>
    </row>
    <row r="239" spans="1:22" ht="15.75" customHeight="1">
      <c r="A239" s="70"/>
      <c r="B239" s="71"/>
      <c r="C239" s="72"/>
      <c r="D239" s="71"/>
      <c r="E239" s="71"/>
      <c r="F239" s="71"/>
      <c r="G239" s="72"/>
      <c r="H239" s="71"/>
      <c r="I239" s="71"/>
      <c r="J239" s="71"/>
      <c r="K239" s="71"/>
      <c r="L239" s="71"/>
      <c r="M239" s="72"/>
      <c r="N239" s="71"/>
      <c r="O239" s="71"/>
      <c r="P239" s="71"/>
      <c r="Q239" s="71"/>
      <c r="R239" s="71"/>
      <c r="S239" s="71"/>
      <c r="T239" s="71"/>
      <c r="U239" s="71"/>
      <c r="V239" s="71"/>
    </row>
    <row r="240" spans="1:22" ht="15.75" customHeight="1">
      <c r="A240" s="70"/>
      <c r="B240" s="71"/>
      <c r="C240" s="72"/>
      <c r="D240" s="71"/>
      <c r="E240" s="71"/>
      <c r="F240" s="71"/>
      <c r="G240" s="72"/>
      <c r="H240" s="71"/>
      <c r="I240" s="71"/>
      <c r="J240" s="71"/>
      <c r="K240" s="71"/>
      <c r="L240" s="71"/>
      <c r="M240" s="72"/>
      <c r="N240" s="71"/>
      <c r="O240" s="71"/>
      <c r="P240" s="71"/>
      <c r="Q240" s="71"/>
      <c r="R240" s="71"/>
      <c r="S240" s="71"/>
      <c r="T240" s="71"/>
      <c r="U240" s="71"/>
      <c r="V240" s="71"/>
    </row>
    <row r="241" spans="1:22" ht="15.75" customHeight="1">
      <c r="A241" s="70"/>
      <c r="B241" s="71"/>
      <c r="C241" s="72"/>
      <c r="D241" s="71"/>
      <c r="E241" s="71"/>
      <c r="F241" s="71"/>
      <c r="G241" s="72"/>
      <c r="H241" s="71"/>
      <c r="I241" s="71"/>
      <c r="J241" s="71"/>
      <c r="K241" s="71"/>
      <c r="L241" s="71"/>
      <c r="M241" s="72"/>
      <c r="N241" s="71"/>
      <c r="O241" s="71"/>
      <c r="P241" s="71"/>
      <c r="Q241" s="71"/>
      <c r="R241" s="71"/>
      <c r="S241" s="71"/>
      <c r="T241" s="71"/>
      <c r="U241" s="71"/>
      <c r="V241" s="71"/>
    </row>
    <row r="242" spans="1:22" ht="15.75" customHeight="1">
      <c r="A242" s="70"/>
      <c r="B242" s="71"/>
      <c r="C242" s="72"/>
      <c r="D242" s="71"/>
      <c r="E242" s="71"/>
      <c r="F242" s="71"/>
      <c r="G242" s="72"/>
      <c r="H242" s="71"/>
      <c r="I242" s="71"/>
      <c r="J242" s="71"/>
      <c r="K242" s="71"/>
      <c r="L242" s="71"/>
      <c r="M242" s="72"/>
      <c r="N242" s="71"/>
      <c r="O242" s="71"/>
      <c r="P242" s="71"/>
      <c r="Q242" s="71"/>
      <c r="R242" s="71"/>
      <c r="S242" s="71"/>
      <c r="T242" s="71"/>
      <c r="U242" s="71"/>
      <c r="V242" s="71"/>
    </row>
    <row r="243" spans="1:22" ht="15.75" customHeight="1">
      <c r="A243" s="70"/>
      <c r="B243" s="71"/>
      <c r="C243" s="72"/>
      <c r="D243" s="71"/>
      <c r="E243" s="71"/>
      <c r="F243" s="71"/>
      <c r="G243" s="72"/>
      <c r="H243" s="71"/>
      <c r="I243" s="71"/>
      <c r="J243" s="71"/>
      <c r="K243" s="71"/>
      <c r="L243" s="71"/>
      <c r="M243" s="72"/>
      <c r="N243" s="71"/>
      <c r="O243" s="71"/>
      <c r="P243" s="71"/>
      <c r="Q243" s="71"/>
      <c r="R243" s="71"/>
      <c r="S243" s="71"/>
      <c r="T243" s="71"/>
      <c r="U243" s="71"/>
      <c r="V243" s="71"/>
    </row>
    <row r="244" spans="1:22" ht="15.75" customHeight="1">
      <c r="A244" s="70"/>
      <c r="B244" s="71"/>
      <c r="C244" s="72"/>
      <c r="D244" s="71"/>
      <c r="E244" s="71"/>
      <c r="F244" s="71"/>
      <c r="G244" s="72"/>
      <c r="H244" s="71"/>
      <c r="I244" s="71"/>
      <c r="J244" s="71"/>
      <c r="K244" s="71"/>
      <c r="L244" s="71"/>
      <c r="M244" s="72"/>
      <c r="N244" s="71"/>
      <c r="O244" s="71"/>
      <c r="P244" s="71"/>
      <c r="Q244" s="71"/>
      <c r="R244" s="71"/>
      <c r="S244" s="71"/>
      <c r="T244" s="71"/>
      <c r="U244" s="71"/>
      <c r="V244" s="71"/>
    </row>
    <row r="245" spans="1:22" ht="15.75" customHeight="1">
      <c r="A245" s="70"/>
      <c r="B245" s="71"/>
      <c r="C245" s="72"/>
      <c r="D245" s="71"/>
      <c r="E245" s="71"/>
      <c r="F245" s="71"/>
      <c r="G245" s="72"/>
      <c r="H245" s="71"/>
      <c r="I245" s="71"/>
      <c r="J245" s="71"/>
      <c r="K245" s="71"/>
      <c r="L245" s="71"/>
      <c r="M245" s="72"/>
      <c r="N245" s="71"/>
      <c r="O245" s="71"/>
      <c r="P245" s="71"/>
      <c r="Q245" s="71"/>
      <c r="R245" s="71"/>
      <c r="S245" s="71"/>
      <c r="T245" s="71"/>
      <c r="U245" s="71"/>
      <c r="V245" s="71"/>
    </row>
    <row r="246" spans="1:22" ht="15.75" customHeight="1">
      <c r="A246" s="70"/>
      <c r="B246" s="71"/>
      <c r="C246" s="72"/>
      <c r="D246" s="71"/>
      <c r="E246" s="71"/>
      <c r="F246" s="71"/>
      <c r="G246" s="72"/>
      <c r="H246" s="71"/>
      <c r="I246" s="71"/>
      <c r="J246" s="71"/>
      <c r="K246" s="71"/>
      <c r="L246" s="71"/>
      <c r="M246" s="72"/>
      <c r="N246" s="71"/>
      <c r="O246" s="71"/>
      <c r="P246" s="71"/>
      <c r="Q246" s="71"/>
      <c r="R246" s="71"/>
      <c r="S246" s="71"/>
      <c r="T246" s="71"/>
      <c r="U246" s="71"/>
      <c r="V246" s="71"/>
    </row>
    <row r="247" spans="1:22" ht="15.75" customHeight="1">
      <c r="A247" s="70"/>
      <c r="B247" s="71"/>
      <c r="C247" s="72"/>
      <c r="D247" s="71"/>
      <c r="E247" s="71"/>
      <c r="F247" s="71"/>
      <c r="G247" s="72"/>
      <c r="H247" s="71"/>
      <c r="I247" s="71"/>
      <c r="J247" s="71"/>
      <c r="K247" s="71"/>
      <c r="L247" s="71"/>
      <c r="M247" s="72"/>
      <c r="N247" s="71"/>
      <c r="O247" s="71"/>
      <c r="P247" s="71"/>
      <c r="Q247" s="71"/>
      <c r="R247" s="71"/>
      <c r="S247" s="71"/>
      <c r="T247" s="71"/>
      <c r="U247" s="71"/>
      <c r="V247" s="71"/>
    </row>
    <row r="248" spans="1:22" ht="15.75" customHeight="1">
      <c r="A248" s="70"/>
      <c r="B248" s="71"/>
      <c r="C248" s="72"/>
      <c r="D248" s="71"/>
      <c r="E248" s="71"/>
      <c r="F248" s="71"/>
      <c r="G248" s="72"/>
      <c r="H248" s="71"/>
      <c r="I248" s="71"/>
      <c r="J248" s="71"/>
      <c r="K248" s="71"/>
      <c r="L248" s="71"/>
      <c r="M248" s="72"/>
      <c r="N248" s="71"/>
      <c r="O248" s="71"/>
      <c r="P248" s="71"/>
      <c r="Q248" s="71"/>
      <c r="R248" s="71"/>
      <c r="S248" s="71"/>
      <c r="T248" s="71"/>
      <c r="U248" s="71"/>
      <c r="V248" s="71"/>
    </row>
    <row r="249" spans="1:22" ht="15.75" customHeight="1">
      <c r="A249" s="70"/>
      <c r="B249" s="71"/>
      <c r="C249" s="72"/>
      <c r="D249" s="71"/>
      <c r="E249" s="71"/>
      <c r="F249" s="71"/>
      <c r="G249" s="72"/>
      <c r="H249" s="71"/>
      <c r="I249" s="71"/>
      <c r="J249" s="71"/>
      <c r="K249" s="71"/>
      <c r="L249" s="71"/>
      <c r="M249" s="72"/>
      <c r="N249" s="71"/>
      <c r="O249" s="71"/>
      <c r="P249" s="71"/>
      <c r="Q249" s="71"/>
      <c r="R249" s="71"/>
      <c r="S249" s="71"/>
      <c r="T249" s="71"/>
      <c r="U249" s="71"/>
      <c r="V249" s="71"/>
    </row>
    <row r="250" spans="1:22" ht="15.75" customHeight="1">
      <c r="A250" s="70"/>
      <c r="B250" s="71"/>
      <c r="C250" s="72"/>
      <c r="D250" s="71"/>
      <c r="E250" s="71"/>
      <c r="F250" s="71"/>
      <c r="G250" s="72"/>
      <c r="H250" s="71"/>
      <c r="I250" s="71"/>
      <c r="J250" s="71"/>
      <c r="K250" s="71"/>
      <c r="L250" s="71"/>
      <c r="M250" s="72"/>
      <c r="N250" s="71"/>
      <c r="O250" s="71"/>
      <c r="P250" s="71"/>
      <c r="Q250" s="71"/>
      <c r="R250" s="71"/>
      <c r="S250" s="71"/>
      <c r="T250" s="71"/>
      <c r="U250" s="71"/>
      <c r="V250" s="71"/>
    </row>
    <row r="251" spans="1:22" ht="15.75" customHeight="1">
      <c r="A251" s="70"/>
      <c r="B251" s="71"/>
      <c r="C251" s="72"/>
      <c r="D251" s="71"/>
      <c r="E251" s="71"/>
      <c r="F251" s="71"/>
      <c r="G251" s="72"/>
      <c r="H251" s="71"/>
      <c r="I251" s="71"/>
      <c r="J251" s="71"/>
      <c r="K251" s="71"/>
      <c r="L251" s="71"/>
      <c r="M251" s="72"/>
      <c r="N251" s="71"/>
      <c r="O251" s="71"/>
      <c r="P251" s="71"/>
      <c r="Q251" s="71"/>
      <c r="R251" s="71"/>
      <c r="S251" s="71"/>
      <c r="T251" s="71"/>
      <c r="U251" s="71"/>
      <c r="V251" s="71"/>
    </row>
    <row r="252" spans="1:22" ht="15.75" customHeight="1">
      <c r="A252" s="70"/>
      <c r="B252" s="71"/>
      <c r="C252" s="72"/>
      <c r="D252" s="71"/>
      <c r="E252" s="71"/>
      <c r="F252" s="71"/>
      <c r="G252" s="72"/>
      <c r="H252" s="71"/>
      <c r="I252" s="71"/>
      <c r="J252" s="71"/>
      <c r="K252" s="71"/>
      <c r="L252" s="71"/>
      <c r="M252" s="72"/>
      <c r="N252" s="71"/>
      <c r="O252" s="71"/>
      <c r="P252" s="71"/>
      <c r="Q252" s="71"/>
      <c r="R252" s="71"/>
      <c r="S252" s="71"/>
      <c r="T252" s="71"/>
      <c r="U252" s="71"/>
      <c r="V252" s="71"/>
    </row>
    <row r="253" spans="1:22" ht="15.75" customHeight="1">
      <c r="A253" s="70"/>
      <c r="B253" s="71"/>
      <c r="C253" s="72"/>
      <c r="D253" s="71"/>
      <c r="E253" s="71"/>
      <c r="F253" s="71"/>
      <c r="G253" s="72"/>
      <c r="H253" s="71"/>
      <c r="I253" s="71"/>
      <c r="J253" s="71"/>
      <c r="K253" s="71"/>
      <c r="L253" s="71"/>
      <c r="M253" s="72"/>
      <c r="N253" s="71"/>
      <c r="O253" s="71"/>
      <c r="P253" s="71"/>
      <c r="Q253" s="71"/>
      <c r="R253" s="71"/>
      <c r="S253" s="71"/>
      <c r="T253" s="71"/>
      <c r="U253" s="71"/>
      <c r="V253" s="71"/>
    </row>
    <row r="254" spans="1:22" ht="15.75" customHeight="1">
      <c r="A254" s="70"/>
      <c r="B254" s="71"/>
      <c r="C254" s="72"/>
      <c r="D254" s="71"/>
      <c r="E254" s="71"/>
      <c r="F254" s="71"/>
      <c r="G254" s="72"/>
      <c r="H254" s="71"/>
      <c r="I254" s="71"/>
      <c r="J254" s="71"/>
      <c r="K254" s="71"/>
      <c r="L254" s="71"/>
      <c r="M254" s="72"/>
      <c r="N254" s="71"/>
      <c r="O254" s="71"/>
      <c r="P254" s="71"/>
      <c r="Q254" s="71"/>
      <c r="R254" s="71"/>
      <c r="S254" s="71"/>
      <c r="T254" s="71"/>
      <c r="U254" s="71"/>
      <c r="V254" s="71"/>
    </row>
    <row r="255" spans="1:22" ht="15.75" customHeight="1">
      <c r="A255" s="70"/>
      <c r="B255" s="71"/>
      <c r="C255" s="72"/>
      <c r="D255" s="71"/>
      <c r="E255" s="71"/>
      <c r="F255" s="71"/>
      <c r="G255" s="72"/>
      <c r="H255" s="71"/>
      <c r="I255" s="71"/>
      <c r="J255" s="71"/>
      <c r="K255" s="71"/>
      <c r="L255" s="71"/>
      <c r="M255" s="72"/>
      <c r="N255" s="71"/>
      <c r="O255" s="71"/>
      <c r="P255" s="71"/>
      <c r="Q255" s="71"/>
      <c r="R255" s="71"/>
      <c r="S255" s="71"/>
      <c r="T255" s="71"/>
      <c r="U255" s="71"/>
      <c r="V255" s="71"/>
    </row>
    <row r="256" spans="1:22" ht="15.75" customHeight="1">
      <c r="A256" s="70"/>
      <c r="B256" s="71"/>
      <c r="C256" s="72"/>
      <c r="D256" s="71"/>
      <c r="E256" s="71"/>
      <c r="F256" s="71"/>
      <c r="G256" s="72"/>
      <c r="H256" s="71"/>
      <c r="I256" s="71"/>
      <c r="J256" s="71"/>
      <c r="K256" s="71"/>
      <c r="L256" s="71"/>
      <c r="M256" s="72"/>
      <c r="N256" s="71"/>
      <c r="O256" s="71"/>
      <c r="P256" s="71"/>
      <c r="Q256" s="71"/>
      <c r="R256" s="71"/>
      <c r="S256" s="71"/>
      <c r="T256" s="71"/>
      <c r="U256" s="71"/>
      <c r="V256" s="71"/>
    </row>
    <row r="257" spans="1:22" ht="15.75" customHeight="1">
      <c r="A257" s="70"/>
      <c r="B257" s="71"/>
      <c r="C257" s="72"/>
      <c r="D257" s="71"/>
      <c r="E257" s="71"/>
      <c r="F257" s="71"/>
      <c r="G257" s="72"/>
      <c r="H257" s="71"/>
      <c r="I257" s="71"/>
      <c r="J257" s="71"/>
      <c r="K257" s="71"/>
      <c r="L257" s="71"/>
      <c r="M257" s="72"/>
      <c r="N257" s="71"/>
      <c r="O257" s="71"/>
      <c r="P257" s="71"/>
      <c r="Q257" s="71"/>
      <c r="R257" s="71"/>
      <c r="S257" s="71"/>
      <c r="T257" s="71"/>
      <c r="U257" s="71"/>
      <c r="V257" s="71"/>
    </row>
    <row r="258" spans="1:22" ht="15.75" customHeight="1">
      <c r="A258" s="70"/>
      <c r="B258" s="71"/>
      <c r="C258" s="72"/>
      <c r="D258" s="71"/>
      <c r="E258" s="71"/>
      <c r="F258" s="71"/>
      <c r="G258" s="72"/>
      <c r="H258" s="71"/>
      <c r="I258" s="71"/>
      <c r="J258" s="71"/>
      <c r="K258" s="71"/>
      <c r="L258" s="71"/>
      <c r="M258" s="72"/>
      <c r="N258" s="71"/>
      <c r="O258" s="71"/>
      <c r="P258" s="71"/>
      <c r="Q258" s="71"/>
      <c r="R258" s="71"/>
      <c r="S258" s="71"/>
      <c r="T258" s="71"/>
      <c r="U258" s="71"/>
      <c r="V258" s="71"/>
    </row>
    <row r="259" spans="1:22" ht="15.75" customHeight="1">
      <c r="A259" s="70"/>
      <c r="B259" s="71"/>
      <c r="C259" s="72"/>
      <c r="D259" s="71"/>
      <c r="E259" s="71"/>
      <c r="F259" s="71"/>
      <c r="G259" s="72"/>
      <c r="H259" s="71"/>
      <c r="I259" s="71"/>
      <c r="J259" s="71"/>
      <c r="K259" s="71"/>
      <c r="L259" s="71"/>
      <c r="M259" s="72"/>
      <c r="N259" s="71"/>
      <c r="O259" s="71"/>
      <c r="P259" s="71"/>
      <c r="Q259" s="71"/>
      <c r="R259" s="71"/>
      <c r="S259" s="71"/>
      <c r="T259" s="71"/>
      <c r="U259" s="71"/>
      <c r="V259" s="71"/>
    </row>
    <row r="260" spans="1:22" ht="15.75" customHeight="1">
      <c r="A260" s="70"/>
      <c r="B260" s="71"/>
      <c r="C260" s="72"/>
      <c r="D260" s="71"/>
      <c r="E260" s="71"/>
      <c r="F260" s="71"/>
      <c r="G260" s="72"/>
      <c r="H260" s="71"/>
      <c r="I260" s="71"/>
      <c r="J260" s="71"/>
      <c r="K260" s="71"/>
      <c r="L260" s="71"/>
      <c r="M260" s="72"/>
      <c r="N260" s="71"/>
      <c r="O260" s="71"/>
      <c r="P260" s="71"/>
      <c r="Q260" s="71"/>
      <c r="R260" s="71"/>
      <c r="S260" s="71"/>
      <c r="T260" s="71"/>
      <c r="U260" s="71"/>
      <c r="V260" s="71"/>
    </row>
    <row r="261" spans="1:22" ht="15.75" customHeight="1">
      <c r="A261" s="70"/>
      <c r="B261" s="71"/>
      <c r="C261" s="72"/>
      <c r="D261" s="71"/>
      <c r="E261" s="71"/>
      <c r="F261" s="71"/>
      <c r="G261" s="72"/>
      <c r="H261" s="71"/>
      <c r="I261" s="71"/>
      <c r="J261" s="71"/>
      <c r="K261" s="71"/>
      <c r="L261" s="71"/>
      <c r="M261" s="72"/>
      <c r="N261" s="71"/>
      <c r="O261" s="71"/>
      <c r="P261" s="71"/>
      <c r="Q261" s="71"/>
      <c r="R261" s="71"/>
      <c r="S261" s="71"/>
      <c r="T261" s="71"/>
      <c r="U261" s="71"/>
      <c r="V261" s="71"/>
    </row>
    <row r="262" spans="1:22" ht="15.75" customHeight="1">
      <c r="A262" s="70"/>
      <c r="B262" s="71"/>
      <c r="C262" s="72"/>
      <c r="D262" s="71"/>
      <c r="E262" s="71"/>
      <c r="F262" s="71"/>
      <c r="G262" s="72"/>
      <c r="H262" s="71"/>
      <c r="I262" s="71"/>
      <c r="J262" s="71"/>
      <c r="K262" s="71"/>
      <c r="L262" s="71"/>
      <c r="M262" s="72"/>
      <c r="N262" s="71"/>
      <c r="O262" s="71"/>
      <c r="P262" s="71"/>
      <c r="Q262" s="71"/>
      <c r="R262" s="71"/>
      <c r="S262" s="71"/>
      <c r="T262" s="71"/>
      <c r="U262" s="71"/>
      <c r="V262" s="71"/>
    </row>
    <row r="263" spans="1:22" ht="15.75" customHeight="1">
      <c r="A263" s="70"/>
      <c r="B263" s="71"/>
      <c r="C263" s="72"/>
      <c r="D263" s="71"/>
      <c r="E263" s="71"/>
      <c r="F263" s="71"/>
      <c r="G263" s="72"/>
      <c r="H263" s="71"/>
      <c r="I263" s="71"/>
      <c r="J263" s="71"/>
      <c r="K263" s="71"/>
      <c r="L263" s="71"/>
      <c r="M263" s="72"/>
      <c r="N263" s="71"/>
      <c r="O263" s="71"/>
      <c r="P263" s="71"/>
      <c r="Q263" s="71"/>
      <c r="R263" s="71"/>
      <c r="S263" s="71"/>
      <c r="T263" s="71"/>
      <c r="U263" s="71"/>
      <c r="V263" s="71"/>
    </row>
    <row r="264" spans="1:22" ht="15.75" customHeight="1">
      <c r="A264" s="70"/>
      <c r="B264" s="71"/>
      <c r="C264" s="72"/>
      <c r="D264" s="71"/>
      <c r="E264" s="71"/>
      <c r="F264" s="71"/>
      <c r="G264" s="72"/>
      <c r="H264" s="71"/>
      <c r="I264" s="71"/>
      <c r="J264" s="71"/>
      <c r="K264" s="71"/>
      <c r="L264" s="71"/>
      <c r="M264" s="72"/>
      <c r="N264" s="71"/>
      <c r="O264" s="71"/>
      <c r="P264" s="71"/>
      <c r="Q264" s="71"/>
      <c r="R264" s="71"/>
      <c r="S264" s="71"/>
      <c r="T264" s="71"/>
      <c r="U264" s="71"/>
      <c r="V264" s="71"/>
    </row>
    <row r="265" spans="1:22" ht="15.75" customHeight="1">
      <c r="A265" s="70"/>
      <c r="B265" s="71"/>
      <c r="C265" s="72"/>
      <c r="D265" s="71"/>
      <c r="E265" s="71"/>
      <c r="F265" s="71"/>
      <c r="G265" s="72"/>
      <c r="H265" s="71"/>
      <c r="I265" s="71"/>
      <c r="J265" s="71"/>
      <c r="K265" s="71"/>
      <c r="L265" s="71"/>
      <c r="M265" s="72"/>
      <c r="N265" s="71"/>
      <c r="O265" s="71"/>
      <c r="P265" s="71"/>
      <c r="Q265" s="71"/>
      <c r="R265" s="71"/>
      <c r="S265" s="71"/>
      <c r="T265" s="71"/>
      <c r="U265" s="71"/>
      <c r="V265" s="71"/>
    </row>
    <row r="266" spans="1:22" ht="15.75" customHeight="1">
      <c r="A266" s="70"/>
      <c r="B266" s="71"/>
      <c r="C266" s="72"/>
      <c r="D266" s="71"/>
      <c r="E266" s="71"/>
      <c r="F266" s="71"/>
      <c r="G266" s="72"/>
      <c r="H266" s="71"/>
      <c r="I266" s="71"/>
      <c r="J266" s="71"/>
      <c r="K266" s="71"/>
      <c r="L266" s="71"/>
      <c r="M266" s="72"/>
      <c r="N266" s="71"/>
      <c r="O266" s="71"/>
      <c r="P266" s="71"/>
      <c r="Q266" s="71"/>
      <c r="R266" s="71"/>
      <c r="S266" s="71"/>
      <c r="T266" s="71"/>
      <c r="U266" s="71"/>
      <c r="V266" s="71"/>
    </row>
    <row r="267" spans="1:22" ht="15.75" customHeight="1">
      <c r="A267" s="70"/>
      <c r="B267" s="71"/>
      <c r="C267" s="72"/>
      <c r="D267" s="71"/>
      <c r="E267" s="71"/>
      <c r="F267" s="71"/>
      <c r="G267" s="72"/>
      <c r="H267" s="71"/>
      <c r="I267" s="71"/>
      <c r="J267" s="71"/>
      <c r="K267" s="71"/>
      <c r="L267" s="71"/>
      <c r="M267" s="72"/>
      <c r="N267" s="71"/>
      <c r="O267" s="71"/>
      <c r="P267" s="71"/>
      <c r="Q267" s="71"/>
      <c r="R267" s="71"/>
      <c r="S267" s="71"/>
      <c r="T267" s="71"/>
      <c r="U267" s="71"/>
      <c r="V267" s="71"/>
    </row>
    <row r="268" spans="1:22" ht="15.75" customHeight="1">
      <c r="A268" s="70"/>
      <c r="B268" s="71"/>
      <c r="C268" s="72"/>
      <c r="D268" s="71"/>
      <c r="E268" s="71"/>
      <c r="F268" s="71"/>
      <c r="G268" s="72"/>
      <c r="H268" s="71"/>
      <c r="I268" s="71"/>
      <c r="J268" s="71"/>
      <c r="K268" s="71"/>
      <c r="L268" s="71"/>
      <c r="M268" s="72"/>
      <c r="N268" s="71"/>
      <c r="O268" s="71"/>
      <c r="P268" s="71"/>
      <c r="Q268" s="71"/>
      <c r="R268" s="71"/>
      <c r="S268" s="71"/>
      <c r="T268" s="71"/>
      <c r="U268" s="71"/>
      <c r="V268" s="71"/>
    </row>
    <row r="269" spans="1:22" ht="15.75" customHeight="1">
      <c r="A269" s="70"/>
      <c r="B269" s="71"/>
      <c r="C269" s="72"/>
      <c r="D269" s="71"/>
      <c r="E269" s="71"/>
      <c r="F269" s="71"/>
      <c r="G269" s="72"/>
      <c r="H269" s="71"/>
      <c r="I269" s="71"/>
      <c r="J269" s="71"/>
      <c r="K269" s="71"/>
      <c r="L269" s="71"/>
      <c r="M269" s="72"/>
      <c r="N269" s="71"/>
      <c r="O269" s="71"/>
      <c r="P269" s="71"/>
      <c r="Q269" s="71"/>
      <c r="R269" s="71"/>
      <c r="S269" s="71"/>
      <c r="T269" s="71"/>
      <c r="U269" s="71"/>
      <c r="V269" s="71"/>
    </row>
    <row r="270" spans="1:22" ht="15.75" customHeight="1">
      <c r="A270" s="70"/>
      <c r="B270" s="71"/>
      <c r="C270" s="72"/>
      <c r="D270" s="71"/>
      <c r="E270" s="71"/>
      <c r="F270" s="71"/>
      <c r="G270" s="72"/>
      <c r="H270" s="71"/>
      <c r="I270" s="71"/>
      <c r="J270" s="71"/>
      <c r="K270" s="71"/>
      <c r="L270" s="71"/>
      <c r="M270" s="72"/>
      <c r="N270" s="71"/>
      <c r="O270" s="71"/>
      <c r="P270" s="71"/>
      <c r="Q270" s="71"/>
      <c r="R270" s="71"/>
      <c r="S270" s="71"/>
      <c r="T270" s="71"/>
      <c r="U270" s="71"/>
      <c r="V270" s="71"/>
    </row>
    <row r="271" spans="1:22" ht="15.75" customHeight="1">
      <c r="A271" s="70"/>
      <c r="B271" s="71"/>
      <c r="C271" s="72"/>
      <c r="D271" s="71"/>
      <c r="E271" s="71"/>
      <c r="F271" s="71"/>
      <c r="G271" s="72"/>
      <c r="H271" s="71"/>
      <c r="I271" s="71"/>
      <c r="J271" s="71"/>
      <c r="K271" s="71"/>
      <c r="L271" s="71"/>
      <c r="M271" s="72"/>
      <c r="N271" s="71"/>
      <c r="O271" s="71"/>
      <c r="P271" s="71"/>
      <c r="Q271" s="71"/>
      <c r="R271" s="71"/>
      <c r="S271" s="71"/>
      <c r="T271" s="71"/>
      <c r="U271" s="71"/>
      <c r="V271" s="71"/>
    </row>
    <row r="272" spans="1:22" ht="15.75" customHeight="1">
      <c r="A272" s="70"/>
      <c r="B272" s="71"/>
      <c r="C272" s="72"/>
      <c r="D272" s="71"/>
      <c r="E272" s="71"/>
      <c r="F272" s="71"/>
      <c r="G272" s="72"/>
      <c r="H272" s="71"/>
      <c r="I272" s="71"/>
      <c r="J272" s="71"/>
      <c r="K272" s="71"/>
      <c r="L272" s="71"/>
      <c r="M272" s="72"/>
      <c r="N272" s="71"/>
      <c r="O272" s="71"/>
      <c r="P272" s="71"/>
      <c r="Q272" s="71"/>
      <c r="R272" s="71"/>
      <c r="S272" s="71"/>
      <c r="T272" s="71"/>
      <c r="U272" s="71"/>
      <c r="V272" s="71"/>
    </row>
    <row r="273" spans="1:22" ht="15.75" customHeight="1">
      <c r="A273" s="70"/>
      <c r="B273" s="71"/>
      <c r="C273" s="72"/>
      <c r="D273" s="71"/>
      <c r="E273" s="71"/>
      <c r="F273" s="71"/>
      <c r="G273" s="72"/>
      <c r="H273" s="71"/>
      <c r="I273" s="71"/>
      <c r="J273" s="71"/>
      <c r="K273" s="71"/>
      <c r="L273" s="71"/>
      <c r="M273" s="72"/>
      <c r="N273" s="71"/>
      <c r="O273" s="71"/>
      <c r="P273" s="71"/>
      <c r="Q273" s="71"/>
      <c r="R273" s="71"/>
      <c r="S273" s="71"/>
      <c r="T273" s="71"/>
      <c r="U273" s="71"/>
      <c r="V273" s="71"/>
    </row>
    <row r="274" spans="1:22" ht="15.75" customHeight="1">
      <c r="A274" s="70"/>
      <c r="B274" s="71"/>
      <c r="C274" s="72"/>
      <c r="D274" s="71"/>
      <c r="E274" s="71"/>
      <c r="F274" s="71"/>
      <c r="G274" s="72"/>
      <c r="H274" s="71"/>
      <c r="I274" s="71"/>
      <c r="J274" s="71"/>
      <c r="K274" s="71"/>
      <c r="L274" s="71"/>
      <c r="M274" s="72"/>
      <c r="N274" s="71"/>
      <c r="O274" s="71"/>
      <c r="P274" s="71"/>
      <c r="Q274" s="71"/>
      <c r="R274" s="71"/>
      <c r="S274" s="71"/>
      <c r="T274" s="71"/>
      <c r="U274" s="71"/>
      <c r="V274" s="71"/>
    </row>
    <row r="275" spans="1:22" ht="15.75" customHeight="1">
      <c r="A275" s="70"/>
      <c r="B275" s="71"/>
      <c r="C275" s="72"/>
      <c r="D275" s="71"/>
      <c r="E275" s="71"/>
      <c r="F275" s="71"/>
      <c r="G275" s="72"/>
      <c r="H275" s="71"/>
      <c r="I275" s="71"/>
      <c r="J275" s="71"/>
      <c r="K275" s="71"/>
      <c r="L275" s="71"/>
      <c r="M275" s="72"/>
      <c r="N275" s="71"/>
      <c r="O275" s="71"/>
      <c r="P275" s="71"/>
      <c r="Q275" s="71"/>
      <c r="R275" s="71"/>
      <c r="S275" s="71"/>
      <c r="T275" s="71"/>
      <c r="U275" s="71"/>
      <c r="V275" s="71"/>
    </row>
    <row r="276" spans="1:22" ht="15.75" customHeight="1">
      <c r="A276" s="70"/>
      <c r="B276" s="71"/>
      <c r="C276" s="72"/>
      <c r="D276" s="71"/>
      <c r="E276" s="71"/>
      <c r="F276" s="71"/>
      <c r="G276" s="72"/>
      <c r="H276" s="71"/>
      <c r="I276" s="71"/>
      <c r="J276" s="71"/>
      <c r="K276" s="71"/>
      <c r="L276" s="71"/>
      <c r="M276" s="72"/>
      <c r="N276" s="71"/>
      <c r="O276" s="71"/>
      <c r="P276" s="71"/>
      <c r="Q276" s="71"/>
      <c r="R276" s="71"/>
      <c r="S276" s="71"/>
      <c r="T276" s="71"/>
      <c r="U276" s="71"/>
      <c r="V276" s="71"/>
    </row>
    <row r="277" spans="1:22" ht="15.75" customHeight="1">
      <c r="A277" s="70"/>
      <c r="B277" s="71"/>
      <c r="C277" s="72"/>
      <c r="D277" s="71"/>
      <c r="E277" s="71"/>
      <c r="F277" s="71"/>
      <c r="G277" s="72"/>
      <c r="H277" s="71"/>
      <c r="I277" s="71"/>
      <c r="J277" s="71"/>
      <c r="K277" s="71"/>
      <c r="L277" s="71"/>
      <c r="M277" s="72"/>
      <c r="N277" s="71"/>
      <c r="O277" s="71"/>
      <c r="P277" s="71"/>
      <c r="Q277" s="71"/>
      <c r="R277" s="71"/>
      <c r="S277" s="71"/>
      <c r="T277" s="71"/>
      <c r="U277" s="71"/>
      <c r="V277" s="71"/>
    </row>
    <row r="278" spans="1:22" ht="15.75" customHeight="1">
      <c r="A278" s="70"/>
      <c r="B278" s="71"/>
      <c r="C278" s="72"/>
      <c r="D278" s="71"/>
      <c r="E278" s="71"/>
      <c r="F278" s="71"/>
      <c r="G278" s="72"/>
      <c r="H278" s="71"/>
      <c r="I278" s="71"/>
      <c r="J278" s="71"/>
      <c r="K278" s="71"/>
      <c r="L278" s="71"/>
      <c r="M278" s="72"/>
      <c r="N278" s="71"/>
      <c r="O278" s="71"/>
      <c r="P278" s="71"/>
      <c r="Q278" s="71"/>
      <c r="R278" s="71"/>
      <c r="S278" s="71"/>
      <c r="T278" s="71"/>
      <c r="U278" s="71"/>
      <c r="V278" s="71"/>
    </row>
    <row r="279" spans="1:22" ht="15.75" customHeight="1">
      <c r="A279" s="70"/>
      <c r="B279" s="71"/>
      <c r="C279" s="72"/>
      <c r="D279" s="71"/>
      <c r="E279" s="71"/>
      <c r="F279" s="71"/>
      <c r="G279" s="72"/>
      <c r="H279" s="71"/>
      <c r="I279" s="71"/>
      <c r="J279" s="71"/>
      <c r="K279" s="71"/>
      <c r="L279" s="71"/>
      <c r="M279" s="72"/>
      <c r="N279" s="71"/>
      <c r="O279" s="71"/>
      <c r="P279" s="71"/>
      <c r="Q279" s="71"/>
      <c r="R279" s="71"/>
      <c r="S279" s="71"/>
      <c r="T279" s="71"/>
      <c r="U279" s="71"/>
      <c r="V279" s="71"/>
    </row>
    <row r="280" spans="1:22" ht="15.75" customHeight="1">
      <c r="A280" s="70"/>
      <c r="B280" s="71"/>
      <c r="C280" s="72"/>
      <c r="D280" s="71"/>
      <c r="E280" s="71"/>
      <c r="F280" s="71"/>
      <c r="G280" s="72"/>
      <c r="H280" s="71"/>
      <c r="I280" s="71"/>
      <c r="J280" s="71"/>
      <c r="K280" s="71"/>
      <c r="L280" s="71"/>
      <c r="M280" s="72"/>
      <c r="N280" s="71"/>
      <c r="O280" s="71"/>
      <c r="P280" s="71"/>
      <c r="Q280" s="71"/>
      <c r="R280" s="71"/>
      <c r="S280" s="71"/>
      <c r="T280" s="71"/>
      <c r="U280" s="71"/>
      <c r="V280" s="71"/>
    </row>
    <row r="281" spans="1:22" ht="15.75" customHeight="1">
      <c r="A281" s="70"/>
      <c r="B281" s="71"/>
      <c r="C281" s="72"/>
      <c r="D281" s="71"/>
      <c r="E281" s="71"/>
      <c r="F281" s="71"/>
      <c r="G281" s="72"/>
      <c r="H281" s="71"/>
      <c r="I281" s="71"/>
      <c r="J281" s="71"/>
      <c r="K281" s="71"/>
      <c r="L281" s="71"/>
      <c r="M281" s="72"/>
      <c r="N281" s="71"/>
      <c r="O281" s="71"/>
      <c r="P281" s="71"/>
      <c r="Q281" s="71"/>
      <c r="R281" s="71"/>
      <c r="S281" s="71"/>
      <c r="T281" s="71"/>
      <c r="U281" s="71"/>
      <c r="V281" s="71"/>
    </row>
    <row r="282" spans="1:22" ht="15.75" customHeight="1">
      <c r="A282" s="70"/>
      <c r="B282" s="71"/>
      <c r="C282" s="72"/>
      <c r="D282" s="71"/>
      <c r="E282" s="71"/>
      <c r="F282" s="71"/>
      <c r="G282" s="72"/>
      <c r="H282" s="71"/>
      <c r="I282" s="71"/>
      <c r="J282" s="71"/>
      <c r="K282" s="71"/>
      <c r="L282" s="71"/>
      <c r="M282" s="72"/>
      <c r="N282" s="71"/>
      <c r="O282" s="71"/>
      <c r="P282" s="71"/>
      <c r="Q282" s="71"/>
      <c r="R282" s="71"/>
      <c r="S282" s="71"/>
      <c r="T282" s="71"/>
      <c r="U282" s="71"/>
      <c r="V282" s="71"/>
    </row>
    <row r="283" spans="1:22" ht="15.75" customHeight="1">
      <c r="A283" s="70"/>
      <c r="B283" s="71"/>
      <c r="C283" s="72"/>
      <c r="D283" s="71"/>
      <c r="E283" s="71"/>
      <c r="F283" s="71"/>
      <c r="G283" s="72"/>
      <c r="H283" s="71"/>
      <c r="I283" s="71"/>
      <c r="J283" s="71"/>
      <c r="K283" s="71"/>
      <c r="L283" s="71"/>
      <c r="M283" s="72"/>
      <c r="N283" s="71"/>
      <c r="O283" s="71"/>
      <c r="P283" s="71"/>
      <c r="Q283" s="71"/>
      <c r="R283" s="71"/>
      <c r="S283" s="71"/>
      <c r="T283" s="71"/>
      <c r="U283" s="71"/>
      <c r="V283" s="71"/>
    </row>
    <row r="284" spans="1:22" ht="15.75" customHeight="1">
      <c r="A284" s="70"/>
      <c r="B284" s="71"/>
      <c r="C284" s="72"/>
      <c r="D284" s="71"/>
      <c r="E284" s="71"/>
      <c r="F284" s="71"/>
      <c r="G284" s="72"/>
      <c r="H284" s="71"/>
      <c r="I284" s="71"/>
      <c r="J284" s="71"/>
      <c r="K284" s="71"/>
      <c r="L284" s="71"/>
      <c r="M284" s="72"/>
      <c r="N284" s="71"/>
      <c r="O284" s="71"/>
      <c r="P284" s="71"/>
      <c r="Q284" s="71"/>
      <c r="R284" s="71"/>
      <c r="S284" s="71"/>
      <c r="T284" s="71"/>
      <c r="U284" s="71"/>
      <c r="V284" s="71"/>
    </row>
    <row r="285" spans="1:22" ht="15.75" customHeight="1">
      <c r="A285" s="70"/>
      <c r="B285" s="71"/>
      <c r="C285" s="72"/>
      <c r="D285" s="71"/>
      <c r="E285" s="71"/>
      <c r="F285" s="71"/>
      <c r="G285" s="72"/>
      <c r="H285" s="71"/>
      <c r="I285" s="71"/>
      <c r="J285" s="71"/>
      <c r="K285" s="71"/>
      <c r="L285" s="71"/>
      <c r="M285" s="72"/>
      <c r="N285" s="71"/>
      <c r="O285" s="71"/>
      <c r="P285" s="71"/>
      <c r="Q285" s="71"/>
      <c r="R285" s="71"/>
      <c r="S285" s="71"/>
      <c r="T285" s="71"/>
      <c r="U285" s="71"/>
      <c r="V285" s="71"/>
    </row>
    <row r="286" spans="1:22" ht="15.75" customHeight="1">
      <c r="A286" s="70"/>
      <c r="B286" s="71"/>
      <c r="C286" s="72"/>
      <c r="D286" s="71"/>
      <c r="E286" s="71"/>
      <c r="F286" s="71"/>
      <c r="G286" s="72"/>
      <c r="H286" s="71"/>
      <c r="I286" s="71"/>
      <c r="J286" s="71"/>
      <c r="K286" s="71"/>
      <c r="L286" s="71"/>
      <c r="M286" s="72"/>
      <c r="N286" s="71"/>
      <c r="O286" s="71"/>
      <c r="P286" s="71"/>
      <c r="Q286" s="71"/>
      <c r="R286" s="71"/>
      <c r="S286" s="71"/>
      <c r="T286" s="71"/>
      <c r="U286" s="71"/>
      <c r="V286" s="71"/>
    </row>
    <row r="287" spans="1:22" ht="15.75" customHeight="1">
      <c r="A287" s="70"/>
      <c r="B287" s="71"/>
      <c r="C287" s="72"/>
      <c r="D287" s="71"/>
      <c r="E287" s="71"/>
      <c r="F287" s="71"/>
      <c r="G287" s="72"/>
      <c r="H287" s="71"/>
      <c r="I287" s="71"/>
      <c r="J287" s="71"/>
      <c r="K287" s="71"/>
      <c r="L287" s="71"/>
      <c r="M287" s="72"/>
      <c r="N287" s="71"/>
      <c r="O287" s="71"/>
      <c r="P287" s="71"/>
      <c r="Q287" s="71"/>
      <c r="R287" s="71"/>
      <c r="S287" s="71"/>
      <c r="T287" s="71"/>
      <c r="U287" s="71"/>
      <c r="V287" s="71"/>
    </row>
    <row r="288" spans="1:22" ht="15.75" customHeight="1">
      <c r="A288" s="70"/>
      <c r="B288" s="71"/>
      <c r="C288" s="72"/>
      <c r="D288" s="71"/>
      <c r="E288" s="71"/>
      <c r="F288" s="71"/>
      <c r="G288" s="72"/>
      <c r="H288" s="71"/>
      <c r="I288" s="71"/>
      <c r="J288" s="71"/>
      <c r="K288" s="71"/>
      <c r="L288" s="71"/>
      <c r="M288" s="72"/>
      <c r="N288" s="71"/>
      <c r="O288" s="71"/>
      <c r="P288" s="71"/>
      <c r="Q288" s="71"/>
      <c r="R288" s="71"/>
      <c r="S288" s="71"/>
      <c r="T288" s="71"/>
      <c r="U288" s="71"/>
      <c r="V288" s="71"/>
    </row>
    <row r="289" spans="1:22" ht="15.75" customHeight="1">
      <c r="A289" s="70"/>
      <c r="B289" s="71"/>
      <c r="C289" s="72"/>
      <c r="D289" s="71"/>
      <c r="E289" s="71"/>
      <c r="F289" s="71"/>
      <c r="G289" s="72"/>
      <c r="H289" s="71"/>
      <c r="I289" s="71"/>
      <c r="J289" s="71"/>
      <c r="K289" s="71"/>
      <c r="L289" s="71"/>
      <c r="M289" s="72"/>
      <c r="N289" s="71"/>
      <c r="O289" s="71"/>
      <c r="P289" s="71"/>
      <c r="Q289" s="71"/>
      <c r="R289" s="71"/>
      <c r="S289" s="71"/>
      <c r="T289" s="71"/>
      <c r="U289" s="71"/>
      <c r="V289" s="71"/>
    </row>
    <row r="290" spans="1:22" ht="15.75" customHeight="1">
      <c r="A290" s="70"/>
      <c r="B290" s="71"/>
      <c r="C290" s="72"/>
      <c r="D290" s="71"/>
      <c r="E290" s="71"/>
      <c r="F290" s="71"/>
      <c r="G290" s="72"/>
      <c r="H290" s="71"/>
      <c r="I290" s="71"/>
      <c r="J290" s="71"/>
      <c r="K290" s="71"/>
      <c r="L290" s="71"/>
      <c r="M290" s="72"/>
      <c r="N290" s="71"/>
      <c r="O290" s="71"/>
      <c r="P290" s="71"/>
      <c r="Q290" s="71"/>
      <c r="R290" s="71"/>
      <c r="S290" s="71"/>
      <c r="T290" s="71"/>
      <c r="U290" s="71"/>
      <c r="V290" s="71"/>
    </row>
    <row r="291" spans="1:22" ht="15.75" customHeight="1">
      <c r="A291" s="70"/>
      <c r="B291" s="71"/>
      <c r="C291" s="72"/>
      <c r="D291" s="71"/>
      <c r="E291" s="71"/>
      <c r="F291" s="71"/>
      <c r="G291" s="72"/>
      <c r="H291" s="71"/>
      <c r="I291" s="71"/>
      <c r="J291" s="71"/>
      <c r="K291" s="71"/>
      <c r="L291" s="71"/>
      <c r="M291" s="72"/>
      <c r="N291" s="71"/>
      <c r="O291" s="71"/>
      <c r="P291" s="71"/>
      <c r="Q291" s="71"/>
      <c r="R291" s="71"/>
      <c r="S291" s="71"/>
      <c r="T291" s="71"/>
      <c r="U291" s="71"/>
      <c r="V291" s="71"/>
    </row>
    <row r="292" spans="1:22" ht="15.75" customHeight="1">
      <c r="A292" s="70"/>
      <c r="B292" s="71"/>
      <c r="C292" s="72"/>
      <c r="D292" s="71"/>
      <c r="E292" s="71"/>
      <c r="F292" s="71"/>
      <c r="G292" s="72"/>
      <c r="H292" s="71"/>
      <c r="I292" s="71"/>
      <c r="J292" s="71"/>
      <c r="K292" s="71"/>
      <c r="L292" s="71"/>
      <c r="M292" s="72"/>
      <c r="N292" s="71"/>
      <c r="O292" s="71"/>
      <c r="P292" s="71"/>
      <c r="Q292" s="71"/>
      <c r="R292" s="71"/>
      <c r="S292" s="71"/>
      <c r="T292" s="71"/>
      <c r="U292" s="71"/>
      <c r="V292" s="71"/>
    </row>
    <row r="293" spans="1:22" ht="15.75" customHeight="1">
      <c r="A293" s="70"/>
      <c r="B293" s="71"/>
      <c r="C293" s="72"/>
      <c r="D293" s="71"/>
      <c r="E293" s="71"/>
      <c r="F293" s="71"/>
      <c r="G293" s="72"/>
      <c r="H293" s="71"/>
      <c r="I293" s="71"/>
      <c r="J293" s="71"/>
      <c r="K293" s="71"/>
      <c r="L293" s="71"/>
      <c r="M293" s="72"/>
      <c r="N293" s="71"/>
      <c r="O293" s="71"/>
      <c r="P293" s="71"/>
      <c r="Q293" s="71"/>
      <c r="R293" s="71"/>
      <c r="S293" s="71"/>
      <c r="T293" s="71"/>
      <c r="U293" s="71"/>
      <c r="V293" s="71"/>
    </row>
    <row r="294" spans="1:22" ht="15.75" customHeight="1">
      <c r="A294" s="70"/>
      <c r="B294" s="71"/>
      <c r="C294" s="72"/>
      <c r="D294" s="71"/>
      <c r="E294" s="71"/>
      <c r="F294" s="71"/>
      <c r="G294" s="72"/>
      <c r="H294" s="71"/>
      <c r="I294" s="71"/>
      <c r="J294" s="71"/>
      <c r="K294" s="71"/>
      <c r="L294" s="71"/>
      <c r="M294" s="72"/>
      <c r="N294" s="71"/>
      <c r="O294" s="71"/>
      <c r="P294" s="71"/>
      <c r="Q294" s="71"/>
      <c r="R294" s="71"/>
      <c r="S294" s="71"/>
      <c r="T294" s="71"/>
      <c r="U294" s="71"/>
      <c r="V294" s="71"/>
    </row>
    <row r="295" spans="1:22" ht="15.75" customHeight="1">
      <c r="A295" s="70"/>
      <c r="B295" s="71"/>
      <c r="C295" s="72"/>
      <c r="D295" s="71"/>
      <c r="E295" s="71"/>
      <c r="F295" s="71"/>
      <c r="G295" s="72"/>
      <c r="H295" s="71"/>
      <c r="I295" s="71"/>
      <c r="J295" s="71"/>
      <c r="K295" s="71"/>
      <c r="L295" s="71"/>
      <c r="M295" s="72"/>
      <c r="N295" s="71"/>
      <c r="O295" s="71"/>
      <c r="P295" s="71"/>
      <c r="Q295" s="71"/>
      <c r="R295" s="71"/>
      <c r="S295" s="71"/>
      <c r="T295" s="71"/>
      <c r="U295" s="71"/>
      <c r="V295" s="71"/>
    </row>
    <row r="296" spans="1:22" ht="15.75" customHeight="1">
      <c r="A296" s="70"/>
      <c r="B296" s="71"/>
      <c r="C296" s="72"/>
      <c r="D296" s="71"/>
      <c r="E296" s="71"/>
      <c r="F296" s="71"/>
      <c r="G296" s="72"/>
      <c r="H296" s="71"/>
      <c r="I296" s="71"/>
      <c r="J296" s="71"/>
      <c r="K296" s="71"/>
      <c r="L296" s="71"/>
      <c r="M296" s="72"/>
      <c r="N296" s="71"/>
      <c r="O296" s="71"/>
      <c r="P296" s="71"/>
      <c r="Q296" s="71"/>
      <c r="R296" s="71"/>
      <c r="S296" s="71"/>
      <c r="T296" s="71"/>
      <c r="U296" s="71"/>
      <c r="V296" s="71"/>
    </row>
    <row r="297" spans="1:22" ht="15.75" customHeight="1">
      <c r="A297" s="70"/>
      <c r="B297" s="71"/>
      <c r="C297" s="72"/>
      <c r="D297" s="71"/>
      <c r="E297" s="71"/>
      <c r="F297" s="71"/>
      <c r="G297" s="72"/>
      <c r="H297" s="71"/>
      <c r="I297" s="71"/>
      <c r="J297" s="71"/>
      <c r="K297" s="71"/>
      <c r="L297" s="71"/>
      <c r="M297" s="72"/>
      <c r="N297" s="71"/>
      <c r="O297" s="71"/>
      <c r="P297" s="71"/>
      <c r="Q297" s="71"/>
      <c r="R297" s="71"/>
      <c r="S297" s="71"/>
      <c r="T297" s="71"/>
      <c r="U297" s="71"/>
      <c r="V297" s="71"/>
    </row>
    <row r="298" spans="1:22" ht="15.75" customHeight="1">
      <c r="A298" s="70"/>
      <c r="B298" s="71"/>
      <c r="C298" s="72"/>
      <c r="D298" s="71"/>
      <c r="E298" s="71"/>
      <c r="F298" s="71"/>
      <c r="G298" s="72"/>
      <c r="H298" s="71"/>
      <c r="I298" s="71"/>
      <c r="J298" s="71"/>
      <c r="K298" s="71"/>
      <c r="L298" s="71"/>
      <c r="M298" s="72"/>
      <c r="N298" s="71"/>
      <c r="O298" s="71"/>
      <c r="P298" s="71"/>
      <c r="Q298" s="71"/>
      <c r="R298" s="71"/>
      <c r="S298" s="71"/>
      <c r="T298" s="71"/>
      <c r="U298" s="71"/>
      <c r="V298" s="71"/>
    </row>
    <row r="299" spans="1:22" ht="15.75" customHeight="1">
      <c r="A299" s="70"/>
      <c r="B299" s="71"/>
      <c r="C299" s="72"/>
      <c r="D299" s="71"/>
      <c r="E299" s="71"/>
      <c r="F299" s="71"/>
      <c r="G299" s="72"/>
      <c r="H299" s="71"/>
      <c r="I299" s="71"/>
      <c r="J299" s="71"/>
      <c r="K299" s="71"/>
      <c r="L299" s="71"/>
      <c r="M299" s="72"/>
      <c r="N299" s="71"/>
      <c r="O299" s="71"/>
      <c r="P299" s="71"/>
      <c r="Q299" s="71"/>
      <c r="R299" s="71"/>
      <c r="S299" s="71"/>
      <c r="T299" s="71"/>
      <c r="U299" s="71"/>
      <c r="V299" s="71"/>
    </row>
    <row r="300" spans="1:22" ht="15.75" customHeight="1">
      <c r="A300" s="70"/>
      <c r="B300" s="71"/>
      <c r="C300" s="72"/>
      <c r="D300" s="71"/>
      <c r="E300" s="71"/>
      <c r="F300" s="71"/>
      <c r="G300" s="72"/>
      <c r="H300" s="71"/>
      <c r="I300" s="71"/>
      <c r="J300" s="71"/>
      <c r="K300" s="71"/>
      <c r="L300" s="71"/>
      <c r="M300" s="72"/>
      <c r="N300" s="71"/>
      <c r="O300" s="71"/>
      <c r="P300" s="71"/>
      <c r="Q300" s="71"/>
      <c r="R300" s="71"/>
      <c r="S300" s="71"/>
      <c r="T300" s="71"/>
      <c r="U300" s="71"/>
      <c r="V300" s="71"/>
    </row>
    <row r="301" spans="1:22" ht="15.75" customHeight="1">
      <c r="A301" s="70"/>
      <c r="B301" s="71"/>
      <c r="C301" s="72"/>
      <c r="D301" s="71"/>
      <c r="E301" s="71"/>
      <c r="F301" s="71"/>
      <c r="G301" s="72"/>
      <c r="H301" s="71"/>
      <c r="I301" s="71"/>
      <c r="J301" s="71"/>
      <c r="K301" s="71"/>
      <c r="L301" s="71"/>
      <c r="M301" s="72"/>
      <c r="N301" s="71"/>
      <c r="O301" s="71"/>
      <c r="P301" s="71"/>
      <c r="Q301" s="71"/>
      <c r="R301" s="71"/>
      <c r="S301" s="71"/>
      <c r="T301" s="71"/>
      <c r="U301" s="71"/>
      <c r="V301" s="71"/>
    </row>
    <row r="302" spans="1:22" ht="15.75" customHeight="1">
      <c r="A302" s="70"/>
      <c r="B302" s="71"/>
      <c r="C302" s="72"/>
      <c r="D302" s="71"/>
      <c r="E302" s="71"/>
      <c r="F302" s="71"/>
      <c r="G302" s="72"/>
      <c r="H302" s="71"/>
      <c r="I302" s="71"/>
      <c r="J302" s="71"/>
      <c r="K302" s="71"/>
      <c r="L302" s="71"/>
      <c r="M302" s="72"/>
      <c r="N302" s="71"/>
      <c r="O302" s="71"/>
      <c r="P302" s="71"/>
      <c r="Q302" s="71"/>
      <c r="R302" s="71"/>
      <c r="S302" s="71"/>
      <c r="T302" s="71"/>
      <c r="U302" s="71"/>
      <c r="V302" s="71"/>
    </row>
    <row r="303" spans="1:22" ht="15.75" customHeight="1">
      <c r="A303" s="70"/>
      <c r="B303" s="71"/>
      <c r="C303" s="72"/>
      <c r="D303" s="71"/>
      <c r="E303" s="71"/>
      <c r="F303" s="71"/>
      <c r="G303" s="72"/>
      <c r="H303" s="71"/>
      <c r="I303" s="71"/>
      <c r="J303" s="71"/>
      <c r="K303" s="71"/>
      <c r="L303" s="71"/>
      <c r="M303" s="72"/>
      <c r="N303" s="71"/>
      <c r="O303" s="71"/>
      <c r="P303" s="71"/>
      <c r="Q303" s="71"/>
      <c r="R303" s="71"/>
      <c r="S303" s="71"/>
      <c r="T303" s="71"/>
      <c r="U303" s="71"/>
      <c r="V303" s="71"/>
    </row>
    <row r="304" spans="1:22" ht="15.75" customHeight="1">
      <c r="A304" s="70"/>
      <c r="B304" s="71"/>
      <c r="C304" s="72"/>
      <c r="D304" s="71"/>
      <c r="E304" s="71"/>
      <c r="F304" s="71"/>
      <c r="G304" s="72"/>
      <c r="H304" s="71"/>
      <c r="I304" s="71"/>
      <c r="J304" s="71"/>
      <c r="K304" s="71"/>
      <c r="L304" s="71"/>
      <c r="M304" s="72"/>
      <c r="N304" s="71"/>
      <c r="O304" s="71"/>
      <c r="P304" s="71"/>
      <c r="Q304" s="71"/>
      <c r="R304" s="71"/>
      <c r="S304" s="71"/>
      <c r="T304" s="71"/>
      <c r="U304" s="71"/>
      <c r="V304" s="71"/>
    </row>
    <row r="305" spans="1:22" ht="15.75" customHeight="1">
      <c r="A305" s="70"/>
      <c r="B305" s="71"/>
      <c r="C305" s="72"/>
      <c r="D305" s="71"/>
      <c r="E305" s="71"/>
      <c r="F305" s="71"/>
      <c r="G305" s="72"/>
      <c r="H305" s="71"/>
      <c r="I305" s="71"/>
      <c r="J305" s="71"/>
      <c r="K305" s="71"/>
      <c r="L305" s="71"/>
      <c r="M305" s="72"/>
      <c r="N305" s="71"/>
      <c r="O305" s="71"/>
      <c r="P305" s="71"/>
      <c r="Q305" s="71"/>
      <c r="R305" s="71"/>
      <c r="S305" s="71"/>
      <c r="T305" s="71"/>
      <c r="U305" s="71"/>
      <c r="V305" s="71"/>
    </row>
    <row r="306" spans="1:22" ht="15.75" customHeight="1">
      <c r="A306" s="70"/>
      <c r="B306" s="71"/>
      <c r="C306" s="72"/>
      <c r="D306" s="71"/>
      <c r="E306" s="71"/>
      <c r="F306" s="71"/>
      <c r="G306" s="72"/>
      <c r="H306" s="71"/>
      <c r="I306" s="71"/>
      <c r="J306" s="71"/>
      <c r="K306" s="71"/>
      <c r="L306" s="71"/>
      <c r="M306" s="72"/>
      <c r="N306" s="71"/>
      <c r="O306" s="71"/>
      <c r="P306" s="71"/>
      <c r="Q306" s="71"/>
      <c r="R306" s="71"/>
      <c r="S306" s="71"/>
      <c r="T306" s="71"/>
      <c r="U306" s="71"/>
      <c r="V306" s="71"/>
    </row>
    <row r="307" spans="1:22" ht="15.75" customHeight="1">
      <c r="A307" s="70"/>
      <c r="B307" s="71"/>
      <c r="C307" s="72"/>
      <c r="D307" s="71"/>
      <c r="E307" s="71"/>
      <c r="F307" s="71"/>
      <c r="G307" s="72"/>
      <c r="H307" s="71"/>
      <c r="I307" s="71"/>
      <c r="J307" s="71"/>
      <c r="K307" s="71"/>
      <c r="L307" s="71"/>
      <c r="M307" s="72"/>
      <c r="N307" s="71"/>
      <c r="O307" s="71"/>
      <c r="P307" s="71"/>
      <c r="Q307" s="71"/>
      <c r="R307" s="71"/>
      <c r="S307" s="71"/>
      <c r="T307" s="71"/>
      <c r="U307" s="71"/>
      <c r="V307" s="71"/>
    </row>
    <row r="308" spans="1:22" ht="15.75" customHeight="1">
      <c r="A308" s="70"/>
      <c r="B308" s="71"/>
      <c r="C308" s="72"/>
      <c r="D308" s="71"/>
      <c r="E308" s="71"/>
      <c r="F308" s="71"/>
      <c r="G308" s="72"/>
      <c r="H308" s="71"/>
      <c r="I308" s="71"/>
      <c r="J308" s="71"/>
      <c r="K308" s="71"/>
      <c r="L308" s="71"/>
      <c r="M308" s="72"/>
      <c r="N308" s="71"/>
      <c r="O308" s="71"/>
      <c r="P308" s="71"/>
      <c r="Q308" s="71"/>
      <c r="R308" s="71"/>
      <c r="S308" s="71"/>
      <c r="T308" s="71"/>
      <c r="U308" s="71"/>
      <c r="V308" s="71"/>
    </row>
    <row r="309" spans="1:22" ht="15.75" customHeight="1">
      <c r="A309" s="70"/>
      <c r="B309" s="71"/>
      <c r="C309" s="72"/>
      <c r="D309" s="71"/>
      <c r="E309" s="71"/>
      <c r="F309" s="71"/>
      <c r="G309" s="72"/>
      <c r="H309" s="71"/>
      <c r="I309" s="71"/>
      <c r="J309" s="71"/>
      <c r="K309" s="71"/>
      <c r="L309" s="71"/>
      <c r="M309" s="72"/>
      <c r="N309" s="71"/>
      <c r="O309" s="71"/>
      <c r="P309" s="71"/>
      <c r="Q309" s="71"/>
      <c r="R309" s="71"/>
      <c r="S309" s="71"/>
      <c r="T309" s="71"/>
      <c r="U309" s="71"/>
      <c r="V309" s="71"/>
    </row>
    <row r="310" spans="1:22" ht="15.75" customHeight="1">
      <c r="A310" s="70"/>
      <c r="B310" s="71"/>
      <c r="C310" s="72"/>
      <c r="D310" s="71"/>
      <c r="E310" s="71"/>
      <c r="F310" s="71"/>
      <c r="G310" s="72"/>
      <c r="H310" s="71"/>
      <c r="I310" s="71"/>
      <c r="J310" s="71"/>
      <c r="K310" s="71"/>
      <c r="L310" s="71"/>
      <c r="M310" s="72"/>
      <c r="N310" s="71"/>
      <c r="O310" s="71"/>
      <c r="P310" s="71"/>
      <c r="Q310" s="71"/>
      <c r="R310" s="71"/>
      <c r="S310" s="71"/>
      <c r="T310" s="71"/>
      <c r="U310" s="71"/>
      <c r="V310" s="71"/>
    </row>
    <row r="311" spans="1:22" ht="15.75" customHeight="1">
      <c r="A311" s="70"/>
      <c r="B311" s="71"/>
      <c r="C311" s="72"/>
      <c r="D311" s="71"/>
      <c r="E311" s="71"/>
      <c r="F311" s="71"/>
      <c r="G311" s="72"/>
      <c r="H311" s="71"/>
      <c r="I311" s="71"/>
      <c r="J311" s="71"/>
      <c r="K311" s="71"/>
      <c r="L311" s="71"/>
      <c r="M311" s="72"/>
      <c r="N311" s="71"/>
      <c r="O311" s="71"/>
      <c r="P311" s="71"/>
      <c r="Q311" s="71"/>
      <c r="R311" s="71"/>
      <c r="S311" s="71"/>
      <c r="T311" s="71"/>
      <c r="U311" s="71"/>
      <c r="V311" s="71"/>
    </row>
    <row r="312" spans="1:22" ht="15.75" customHeight="1">
      <c r="A312" s="70"/>
      <c r="B312" s="71"/>
      <c r="C312" s="72"/>
      <c r="D312" s="71"/>
      <c r="E312" s="71"/>
      <c r="F312" s="71"/>
      <c r="G312" s="72"/>
      <c r="H312" s="71"/>
      <c r="I312" s="71"/>
      <c r="J312" s="71"/>
      <c r="K312" s="71"/>
      <c r="L312" s="71"/>
      <c r="M312" s="72"/>
      <c r="N312" s="71"/>
      <c r="O312" s="71"/>
      <c r="P312" s="71"/>
      <c r="Q312" s="71"/>
      <c r="R312" s="71"/>
      <c r="S312" s="71"/>
      <c r="T312" s="71"/>
      <c r="U312" s="71"/>
      <c r="V312" s="71"/>
    </row>
    <row r="313" spans="1:22" ht="15.75" customHeight="1">
      <c r="A313" s="70"/>
      <c r="B313" s="71"/>
      <c r="C313" s="72"/>
      <c r="D313" s="71"/>
      <c r="E313" s="71"/>
      <c r="F313" s="71"/>
      <c r="G313" s="72"/>
      <c r="H313" s="71"/>
      <c r="I313" s="71"/>
      <c r="J313" s="71"/>
      <c r="K313" s="71"/>
      <c r="L313" s="71"/>
      <c r="M313" s="72"/>
      <c r="N313" s="71"/>
      <c r="O313" s="71"/>
      <c r="P313" s="71"/>
      <c r="Q313" s="71"/>
      <c r="R313" s="71"/>
      <c r="S313" s="71"/>
      <c r="T313" s="71"/>
      <c r="U313" s="71"/>
      <c r="V313" s="71"/>
    </row>
    <row r="314" spans="1:22" ht="15.75" customHeight="1">
      <c r="A314" s="70"/>
      <c r="B314" s="71"/>
      <c r="C314" s="72"/>
      <c r="D314" s="71"/>
      <c r="E314" s="71"/>
      <c r="F314" s="71"/>
      <c r="G314" s="72"/>
      <c r="H314" s="71"/>
      <c r="I314" s="71"/>
      <c r="J314" s="71"/>
      <c r="K314" s="71"/>
      <c r="L314" s="71"/>
      <c r="M314" s="72"/>
      <c r="N314" s="71"/>
      <c r="O314" s="71"/>
      <c r="P314" s="71"/>
      <c r="Q314" s="71"/>
      <c r="R314" s="71"/>
      <c r="S314" s="71"/>
      <c r="T314" s="71"/>
      <c r="U314" s="71"/>
      <c r="V314" s="71"/>
    </row>
    <row r="315" spans="1:22" ht="15.75" customHeight="1">
      <c r="A315" s="70"/>
      <c r="B315" s="71"/>
      <c r="C315" s="72"/>
      <c r="D315" s="71"/>
      <c r="E315" s="71"/>
      <c r="F315" s="71"/>
      <c r="G315" s="72"/>
      <c r="H315" s="71"/>
      <c r="I315" s="71"/>
      <c r="J315" s="71"/>
      <c r="K315" s="71"/>
      <c r="L315" s="71"/>
      <c r="M315" s="72"/>
      <c r="N315" s="71"/>
      <c r="O315" s="71"/>
      <c r="P315" s="71"/>
      <c r="Q315" s="71"/>
      <c r="R315" s="71"/>
      <c r="S315" s="71"/>
      <c r="T315" s="71"/>
      <c r="U315" s="71"/>
      <c r="V315" s="71"/>
    </row>
    <row r="316" spans="1:22" ht="15.75" customHeight="1">
      <c r="A316" s="70"/>
      <c r="B316" s="71"/>
      <c r="C316" s="72"/>
      <c r="D316" s="71"/>
      <c r="E316" s="71"/>
      <c r="F316" s="71"/>
      <c r="G316" s="72"/>
      <c r="H316" s="71"/>
      <c r="I316" s="71"/>
      <c r="J316" s="71"/>
      <c r="K316" s="71"/>
      <c r="L316" s="71"/>
      <c r="M316" s="72"/>
      <c r="N316" s="71"/>
      <c r="O316" s="71"/>
      <c r="P316" s="71"/>
      <c r="Q316" s="71"/>
      <c r="R316" s="71"/>
      <c r="S316" s="71"/>
      <c r="T316" s="71"/>
      <c r="U316" s="71"/>
      <c r="V316" s="71"/>
    </row>
    <row r="317" spans="1:22" ht="15.75" customHeight="1">
      <c r="A317" s="70"/>
      <c r="B317" s="71"/>
      <c r="C317" s="72"/>
      <c r="D317" s="71"/>
      <c r="E317" s="71"/>
      <c r="F317" s="71"/>
      <c r="G317" s="72"/>
      <c r="H317" s="71"/>
      <c r="I317" s="71"/>
      <c r="J317" s="71"/>
      <c r="K317" s="71"/>
      <c r="L317" s="71"/>
      <c r="M317" s="72"/>
      <c r="N317" s="71"/>
      <c r="O317" s="71"/>
      <c r="P317" s="71"/>
      <c r="Q317" s="71"/>
      <c r="R317" s="71"/>
      <c r="S317" s="71"/>
      <c r="T317" s="71"/>
      <c r="U317" s="71"/>
      <c r="V317" s="71"/>
    </row>
    <row r="318" spans="1:22" ht="15.75" customHeight="1">
      <c r="A318" s="70"/>
      <c r="B318" s="71"/>
      <c r="C318" s="72"/>
      <c r="D318" s="71"/>
      <c r="E318" s="71"/>
      <c r="F318" s="71"/>
      <c r="G318" s="72"/>
      <c r="H318" s="71"/>
      <c r="I318" s="71"/>
      <c r="J318" s="71"/>
      <c r="K318" s="71"/>
      <c r="L318" s="71"/>
      <c r="M318" s="72"/>
      <c r="N318" s="71"/>
      <c r="O318" s="71"/>
      <c r="P318" s="71"/>
      <c r="Q318" s="71"/>
      <c r="R318" s="71"/>
      <c r="S318" s="71"/>
      <c r="T318" s="71"/>
      <c r="U318" s="71"/>
      <c r="V318" s="71"/>
    </row>
    <row r="319" spans="1:22" ht="15.75" customHeight="1">
      <c r="A319" s="70"/>
      <c r="B319" s="71"/>
      <c r="C319" s="72"/>
      <c r="D319" s="71"/>
      <c r="E319" s="71"/>
      <c r="F319" s="71"/>
      <c r="G319" s="72"/>
      <c r="H319" s="71"/>
      <c r="I319" s="71"/>
      <c r="J319" s="71"/>
      <c r="K319" s="71"/>
      <c r="L319" s="71"/>
      <c r="M319" s="72"/>
      <c r="N319" s="71"/>
      <c r="O319" s="71"/>
      <c r="P319" s="71"/>
      <c r="Q319" s="71"/>
      <c r="R319" s="71"/>
      <c r="S319" s="71"/>
      <c r="T319" s="71"/>
      <c r="U319" s="71"/>
      <c r="V319" s="71"/>
    </row>
    <row r="320" spans="1:22" ht="15.75" customHeight="1">
      <c r="A320" s="70"/>
      <c r="B320" s="71"/>
      <c r="C320" s="72"/>
      <c r="D320" s="71"/>
      <c r="E320" s="71"/>
      <c r="F320" s="71"/>
      <c r="G320" s="72"/>
      <c r="H320" s="71"/>
      <c r="I320" s="71"/>
      <c r="J320" s="71"/>
      <c r="K320" s="71"/>
      <c r="L320" s="71"/>
      <c r="M320" s="72"/>
      <c r="N320" s="71"/>
      <c r="O320" s="71"/>
      <c r="P320" s="71"/>
      <c r="Q320" s="71"/>
      <c r="R320" s="71"/>
      <c r="S320" s="71"/>
      <c r="T320" s="71"/>
      <c r="U320" s="71"/>
      <c r="V320" s="71"/>
    </row>
    <row r="321" spans="1:22" ht="15.75" customHeight="1">
      <c r="A321" s="70"/>
      <c r="B321" s="71"/>
      <c r="C321" s="72"/>
      <c r="D321" s="71"/>
      <c r="E321" s="71"/>
      <c r="F321" s="71"/>
      <c r="G321" s="72"/>
      <c r="H321" s="71"/>
      <c r="I321" s="71"/>
      <c r="J321" s="71"/>
      <c r="K321" s="71"/>
      <c r="L321" s="71"/>
      <c r="M321" s="72"/>
      <c r="N321" s="71"/>
      <c r="O321" s="71"/>
      <c r="P321" s="71"/>
      <c r="Q321" s="71"/>
      <c r="R321" s="71"/>
      <c r="S321" s="71"/>
      <c r="T321" s="71"/>
      <c r="U321" s="71"/>
      <c r="V321" s="71"/>
    </row>
    <row r="322" spans="1:22" ht="15.75" customHeight="1">
      <c r="A322" s="70"/>
      <c r="B322" s="71"/>
      <c r="C322" s="72"/>
      <c r="D322" s="71"/>
      <c r="E322" s="71"/>
      <c r="F322" s="71"/>
      <c r="G322" s="72"/>
      <c r="H322" s="71"/>
      <c r="I322" s="71"/>
      <c r="J322" s="71"/>
      <c r="K322" s="71"/>
      <c r="L322" s="71"/>
      <c r="M322" s="72"/>
      <c r="N322" s="71"/>
      <c r="O322" s="71"/>
      <c r="P322" s="71"/>
      <c r="Q322" s="71"/>
      <c r="R322" s="71"/>
      <c r="S322" s="71"/>
      <c r="T322" s="71"/>
      <c r="U322" s="71"/>
      <c r="V322" s="71"/>
    </row>
    <row r="323" spans="1:22" ht="15.75" customHeight="1">
      <c r="A323" s="70"/>
      <c r="B323" s="71"/>
      <c r="C323" s="72"/>
      <c r="D323" s="71"/>
      <c r="E323" s="71"/>
      <c r="F323" s="71"/>
      <c r="G323" s="72"/>
      <c r="H323" s="71"/>
      <c r="I323" s="71"/>
      <c r="J323" s="71"/>
      <c r="K323" s="71"/>
      <c r="L323" s="71"/>
      <c r="M323" s="72"/>
      <c r="N323" s="71"/>
      <c r="O323" s="71"/>
      <c r="P323" s="71"/>
      <c r="Q323" s="71"/>
      <c r="R323" s="71"/>
      <c r="S323" s="71"/>
      <c r="T323" s="71"/>
      <c r="U323" s="71"/>
      <c r="V323" s="71"/>
    </row>
    <row r="324" spans="1:22" ht="15.75" customHeight="1">
      <c r="A324" s="70"/>
      <c r="B324" s="71"/>
      <c r="C324" s="72"/>
      <c r="D324" s="71"/>
      <c r="E324" s="71"/>
      <c r="F324" s="71"/>
      <c r="G324" s="72"/>
      <c r="H324" s="71"/>
      <c r="I324" s="71"/>
      <c r="J324" s="71"/>
      <c r="K324" s="71"/>
      <c r="L324" s="71"/>
      <c r="M324" s="72"/>
      <c r="N324" s="71"/>
      <c r="O324" s="71"/>
      <c r="P324" s="71"/>
      <c r="Q324" s="71"/>
      <c r="R324" s="71"/>
      <c r="S324" s="71"/>
      <c r="T324" s="71"/>
      <c r="U324" s="71"/>
      <c r="V324" s="71"/>
    </row>
    <row r="325" spans="1:22" ht="15.75" customHeight="1">
      <c r="A325" s="70"/>
      <c r="B325" s="71"/>
      <c r="C325" s="72"/>
      <c r="D325" s="71"/>
      <c r="E325" s="71"/>
      <c r="F325" s="71"/>
      <c r="G325" s="72"/>
      <c r="H325" s="71"/>
      <c r="I325" s="71"/>
      <c r="J325" s="71"/>
      <c r="K325" s="71"/>
      <c r="L325" s="71"/>
      <c r="M325" s="72"/>
      <c r="N325" s="71"/>
      <c r="O325" s="71"/>
      <c r="P325" s="71"/>
      <c r="Q325" s="71"/>
      <c r="R325" s="71"/>
      <c r="S325" s="71"/>
      <c r="T325" s="71"/>
      <c r="U325" s="71"/>
      <c r="V325" s="71"/>
    </row>
    <row r="326" spans="1:22" ht="15.75" customHeight="1">
      <c r="A326" s="70"/>
      <c r="B326" s="71"/>
      <c r="C326" s="72"/>
      <c r="D326" s="71"/>
      <c r="E326" s="71"/>
      <c r="F326" s="71"/>
      <c r="G326" s="72"/>
      <c r="H326" s="71"/>
      <c r="I326" s="71"/>
      <c r="J326" s="71"/>
      <c r="K326" s="71"/>
      <c r="L326" s="71"/>
      <c r="M326" s="72"/>
      <c r="N326" s="71"/>
      <c r="O326" s="71"/>
      <c r="P326" s="71"/>
      <c r="Q326" s="71"/>
      <c r="R326" s="71"/>
      <c r="S326" s="71"/>
      <c r="T326" s="71"/>
      <c r="U326" s="71"/>
      <c r="V326" s="71"/>
    </row>
    <row r="327" spans="1:22" ht="15.75" customHeight="1">
      <c r="A327" s="70"/>
      <c r="B327" s="71"/>
      <c r="C327" s="72"/>
      <c r="D327" s="71"/>
      <c r="E327" s="71"/>
      <c r="F327" s="71"/>
      <c r="G327" s="72"/>
      <c r="H327" s="71"/>
      <c r="I327" s="71"/>
      <c r="J327" s="71"/>
      <c r="K327" s="71"/>
      <c r="L327" s="71"/>
      <c r="M327" s="72"/>
      <c r="N327" s="71"/>
      <c r="O327" s="71"/>
      <c r="P327" s="71"/>
      <c r="Q327" s="71"/>
      <c r="R327" s="71"/>
      <c r="S327" s="71"/>
      <c r="T327" s="71"/>
      <c r="U327" s="71"/>
      <c r="V327" s="71"/>
    </row>
    <row r="328" spans="1:22" ht="15.75" customHeight="1">
      <c r="A328" s="70"/>
      <c r="B328" s="71"/>
      <c r="C328" s="72"/>
      <c r="D328" s="71"/>
      <c r="E328" s="71"/>
      <c r="F328" s="71"/>
      <c r="G328" s="72"/>
      <c r="H328" s="71"/>
      <c r="I328" s="71"/>
      <c r="J328" s="71"/>
      <c r="K328" s="71"/>
      <c r="L328" s="71"/>
      <c r="M328" s="72"/>
      <c r="N328" s="71"/>
      <c r="O328" s="71"/>
      <c r="P328" s="71"/>
      <c r="Q328" s="71"/>
      <c r="R328" s="71"/>
      <c r="S328" s="71"/>
      <c r="T328" s="71"/>
      <c r="U328" s="71"/>
      <c r="V328" s="71"/>
    </row>
    <row r="329" spans="1:22" ht="15.75" customHeight="1">
      <c r="A329" s="70"/>
      <c r="B329" s="71"/>
      <c r="C329" s="72"/>
      <c r="D329" s="71"/>
      <c r="E329" s="71"/>
      <c r="F329" s="71"/>
      <c r="G329" s="72"/>
      <c r="H329" s="71"/>
      <c r="I329" s="71"/>
      <c r="J329" s="71"/>
      <c r="K329" s="71"/>
      <c r="L329" s="71"/>
      <c r="M329" s="72"/>
      <c r="N329" s="71"/>
      <c r="O329" s="71"/>
      <c r="P329" s="71"/>
      <c r="Q329" s="71"/>
      <c r="R329" s="71"/>
      <c r="S329" s="71"/>
      <c r="T329" s="71"/>
      <c r="U329" s="71"/>
      <c r="V329" s="71"/>
    </row>
    <row r="330" spans="1:22" ht="15.75" customHeight="1">
      <c r="A330" s="70"/>
      <c r="B330" s="71"/>
      <c r="C330" s="72"/>
      <c r="D330" s="71"/>
      <c r="E330" s="71"/>
      <c r="F330" s="71"/>
      <c r="G330" s="72"/>
      <c r="H330" s="71"/>
      <c r="I330" s="71"/>
      <c r="J330" s="71"/>
      <c r="K330" s="71"/>
      <c r="L330" s="71"/>
      <c r="M330" s="72"/>
      <c r="N330" s="71"/>
      <c r="O330" s="71"/>
      <c r="P330" s="71"/>
      <c r="Q330" s="71"/>
      <c r="R330" s="71"/>
      <c r="S330" s="71"/>
      <c r="T330" s="71"/>
      <c r="U330" s="71"/>
      <c r="V330" s="71"/>
    </row>
    <row r="331" spans="1:22" ht="15.75" customHeight="1">
      <c r="A331" s="70"/>
      <c r="B331" s="71"/>
      <c r="C331" s="72"/>
      <c r="D331" s="71"/>
      <c r="E331" s="71"/>
      <c r="F331" s="71"/>
      <c r="G331" s="72"/>
      <c r="H331" s="71"/>
      <c r="I331" s="71"/>
      <c r="J331" s="71"/>
      <c r="K331" s="71"/>
      <c r="L331" s="71"/>
      <c r="M331" s="72"/>
      <c r="N331" s="71"/>
      <c r="O331" s="71"/>
      <c r="P331" s="71"/>
      <c r="Q331" s="71"/>
      <c r="R331" s="71"/>
      <c r="S331" s="71"/>
      <c r="T331" s="71"/>
      <c r="U331" s="71"/>
      <c r="V331" s="71"/>
    </row>
    <row r="332" spans="1:22" ht="15.75" customHeight="1">
      <c r="A332" s="70"/>
      <c r="B332" s="71"/>
      <c r="C332" s="72"/>
      <c r="D332" s="71"/>
      <c r="E332" s="71"/>
      <c r="F332" s="71"/>
      <c r="G332" s="72"/>
      <c r="H332" s="71"/>
      <c r="I332" s="71"/>
      <c r="J332" s="71"/>
      <c r="K332" s="71"/>
      <c r="L332" s="71"/>
      <c r="M332" s="72"/>
      <c r="N332" s="71"/>
      <c r="O332" s="71"/>
      <c r="P332" s="71"/>
      <c r="Q332" s="71"/>
      <c r="R332" s="71"/>
      <c r="S332" s="71"/>
      <c r="T332" s="71"/>
      <c r="U332" s="71"/>
      <c r="V332" s="71"/>
    </row>
    <row r="333" spans="1:22" ht="15.75" customHeight="1">
      <c r="A333" s="70"/>
      <c r="B333" s="71"/>
      <c r="C333" s="72"/>
      <c r="D333" s="71"/>
      <c r="E333" s="71"/>
      <c r="F333" s="71"/>
      <c r="G333" s="72"/>
      <c r="H333" s="71"/>
      <c r="I333" s="71"/>
      <c r="J333" s="71"/>
      <c r="K333" s="71"/>
      <c r="L333" s="71"/>
      <c r="M333" s="72"/>
      <c r="N333" s="71"/>
      <c r="O333" s="71"/>
      <c r="P333" s="71"/>
      <c r="Q333" s="71"/>
      <c r="R333" s="71"/>
      <c r="S333" s="71"/>
      <c r="T333" s="71"/>
      <c r="U333" s="71"/>
      <c r="V333" s="71"/>
    </row>
    <row r="334" spans="1:22" ht="15.75" customHeight="1">
      <c r="A334" s="70"/>
      <c r="B334" s="71"/>
      <c r="C334" s="72"/>
      <c r="D334" s="71"/>
      <c r="E334" s="71"/>
      <c r="F334" s="71"/>
      <c r="G334" s="72"/>
      <c r="H334" s="71"/>
      <c r="I334" s="71"/>
      <c r="J334" s="71"/>
      <c r="K334" s="71"/>
      <c r="L334" s="71"/>
      <c r="M334" s="72"/>
      <c r="N334" s="71"/>
      <c r="O334" s="71"/>
      <c r="P334" s="71"/>
      <c r="Q334" s="71"/>
      <c r="R334" s="71"/>
      <c r="S334" s="71"/>
      <c r="T334" s="71"/>
      <c r="U334" s="71"/>
      <c r="V334" s="71"/>
    </row>
    <row r="335" spans="1:22" ht="15.75" customHeight="1">
      <c r="A335" s="70"/>
      <c r="B335" s="71"/>
      <c r="C335" s="72"/>
      <c r="D335" s="71"/>
      <c r="E335" s="71"/>
      <c r="F335" s="71"/>
      <c r="G335" s="72"/>
      <c r="H335" s="71"/>
      <c r="I335" s="71"/>
      <c r="J335" s="71"/>
      <c r="K335" s="71"/>
      <c r="L335" s="71"/>
      <c r="M335" s="72"/>
      <c r="N335" s="71"/>
      <c r="O335" s="71"/>
      <c r="P335" s="71"/>
      <c r="Q335" s="71"/>
      <c r="R335" s="71"/>
      <c r="S335" s="71"/>
      <c r="T335" s="71"/>
      <c r="U335" s="71"/>
      <c r="V335" s="71"/>
    </row>
    <row r="336" spans="1:22" ht="15.75" customHeight="1">
      <c r="A336" s="70"/>
      <c r="B336" s="71"/>
      <c r="C336" s="72"/>
      <c r="D336" s="71"/>
      <c r="E336" s="71"/>
      <c r="F336" s="71"/>
      <c r="G336" s="72"/>
      <c r="H336" s="71"/>
      <c r="I336" s="71"/>
      <c r="J336" s="71"/>
      <c r="K336" s="71"/>
      <c r="L336" s="71"/>
      <c r="M336" s="72"/>
      <c r="N336" s="71"/>
      <c r="O336" s="71"/>
      <c r="P336" s="71"/>
      <c r="Q336" s="71"/>
      <c r="R336" s="71"/>
      <c r="S336" s="71"/>
      <c r="T336" s="71"/>
      <c r="U336" s="71"/>
      <c r="V336" s="71"/>
    </row>
    <row r="337" spans="1:22" ht="15.75" customHeight="1">
      <c r="A337" s="70"/>
      <c r="B337" s="71"/>
      <c r="C337" s="72"/>
      <c r="D337" s="71"/>
      <c r="E337" s="71"/>
      <c r="F337" s="71"/>
      <c r="G337" s="72"/>
      <c r="H337" s="71"/>
      <c r="I337" s="71"/>
      <c r="J337" s="71"/>
      <c r="K337" s="71"/>
      <c r="L337" s="71"/>
      <c r="M337" s="72"/>
      <c r="N337" s="71"/>
      <c r="O337" s="71"/>
      <c r="P337" s="71"/>
      <c r="Q337" s="71"/>
      <c r="R337" s="71"/>
      <c r="S337" s="71"/>
      <c r="T337" s="71"/>
      <c r="U337" s="71"/>
      <c r="V337" s="71"/>
    </row>
    <row r="338" spans="1:22" ht="15.75" customHeight="1">
      <c r="A338" s="70"/>
      <c r="B338" s="71"/>
      <c r="C338" s="72"/>
      <c r="D338" s="71"/>
      <c r="E338" s="71"/>
      <c r="F338" s="71"/>
      <c r="G338" s="72"/>
      <c r="H338" s="71"/>
      <c r="I338" s="71"/>
      <c r="J338" s="71"/>
      <c r="K338" s="71"/>
      <c r="L338" s="71"/>
      <c r="M338" s="72"/>
      <c r="N338" s="71"/>
      <c r="O338" s="71"/>
      <c r="P338" s="71"/>
      <c r="Q338" s="71"/>
      <c r="R338" s="71"/>
      <c r="S338" s="71"/>
      <c r="T338" s="71"/>
      <c r="U338" s="71"/>
      <c r="V338" s="71"/>
    </row>
    <row r="339" spans="1:22" ht="15.75" customHeight="1">
      <c r="A339" s="70"/>
      <c r="B339" s="71"/>
      <c r="C339" s="72"/>
      <c r="D339" s="71"/>
      <c r="E339" s="71"/>
      <c r="F339" s="71"/>
      <c r="G339" s="72"/>
      <c r="H339" s="71"/>
      <c r="I339" s="71"/>
      <c r="J339" s="71"/>
      <c r="K339" s="71"/>
      <c r="L339" s="71"/>
      <c r="M339" s="72"/>
      <c r="N339" s="71"/>
      <c r="O339" s="71"/>
      <c r="P339" s="71"/>
      <c r="Q339" s="71"/>
      <c r="R339" s="71"/>
      <c r="S339" s="71"/>
      <c r="T339" s="71"/>
      <c r="U339" s="71"/>
      <c r="V339" s="71"/>
    </row>
    <row r="340" spans="1:22" ht="15.75" customHeight="1">
      <c r="A340" s="70"/>
      <c r="B340" s="71"/>
      <c r="C340" s="72"/>
      <c r="D340" s="71"/>
      <c r="E340" s="71"/>
      <c r="F340" s="71"/>
      <c r="G340" s="72"/>
      <c r="H340" s="71"/>
      <c r="I340" s="71"/>
      <c r="J340" s="71"/>
      <c r="K340" s="71"/>
      <c r="L340" s="71"/>
      <c r="M340" s="72"/>
      <c r="N340" s="71"/>
      <c r="O340" s="71"/>
      <c r="P340" s="71"/>
      <c r="Q340" s="71"/>
      <c r="R340" s="71"/>
      <c r="S340" s="71"/>
      <c r="T340" s="71"/>
      <c r="U340" s="71"/>
      <c r="V340" s="71"/>
    </row>
    <row r="341" spans="1:22" ht="15.75" customHeight="1">
      <c r="A341" s="70"/>
      <c r="B341" s="71"/>
      <c r="C341" s="72"/>
      <c r="D341" s="71"/>
      <c r="E341" s="71"/>
      <c r="F341" s="71"/>
      <c r="G341" s="72"/>
      <c r="H341" s="71"/>
      <c r="I341" s="71"/>
      <c r="J341" s="71"/>
      <c r="K341" s="71"/>
      <c r="L341" s="71"/>
      <c r="M341" s="72"/>
      <c r="N341" s="71"/>
      <c r="O341" s="71"/>
      <c r="P341" s="71"/>
      <c r="Q341" s="71"/>
      <c r="R341" s="71"/>
      <c r="S341" s="71"/>
      <c r="T341" s="71"/>
      <c r="U341" s="71"/>
      <c r="V341" s="71"/>
    </row>
    <row r="342" spans="1:22" ht="15.75" customHeight="1">
      <c r="A342" s="70"/>
      <c r="B342" s="71"/>
      <c r="C342" s="72"/>
      <c r="D342" s="71"/>
      <c r="E342" s="71"/>
      <c r="F342" s="71"/>
      <c r="G342" s="72"/>
      <c r="H342" s="71"/>
      <c r="I342" s="71"/>
      <c r="J342" s="71"/>
      <c r="K342" s="71"/>
      <c r="L342" s="71"/>
      <c r="M342" s="72"/>
      <c r="N342" s="71"/>
      <c r="O342" s="71"/>
      <c r="P342" s="71"/>
      <c r="Q342" s="71"/>
      <c r="R342" s="71"/>
      <c r="S342" s="71"/>
      <c r="T342" s="71"/>
      <c r="U342" s="71"/>
      <c r="V342" s="71"/>
    </row>
    <row r="343" spans="1:22" ht="15.75" customHeight="1">
      <c r="A343" s="70"/>
      <c r="B343" s="71"/>
      <c r="C343" s="72"/>
      <c r="D343" s="71"/>
      <c r="E343" s="71"/>
      <c r="F343" s="71"/>
      <c r="G343" s="72"/>
      <c r="H343" s="71"/>
      <c r="I343" s="71"/>
      <c r="J343" s="71"/>
      <c r="K343" s="71"/>
      <c r="L343" s="71"/>
      <c r="M343" s="72"/>
      <c r="N343" s="71"/>
      <c r="O343" s="71"/>
      <c r="P343" s="71"/>
      <c r="Q343" s="71"/>
      <c r="R343" s="71"/>
      <c r="S343" s="71"/>
      <c r="T343" s="71"/>
      <c r="U343" s="71"/>
      <c r="V343" s="71"/>
    </row>
    <row r="344" spans="1:22" ht="15.75" customHeight="1">
      <c r="A344" s="70"/>
      <c r="B344" s="71"/>
      <c r="C344" s="72"/>
      <c r="D344" s="71"/>
      <c r="E344" s="71"/>
      <c r="F344" s="71"/>
      <c r="G344" s="72"/>
      <c r="H344" s="71"/>
      <c r="I344" s="71"/>
      <c r="J344" s="71"/>
      <c r="K344" s="71"/>
      <c r="L344" s="71"/>
      <c r="M344" s="72"/>
      <c r="N344" s="71"/>
      <c r="O344" s="71"/>
      <c r="P344" s="71"/>
      <c r="Q344" s="71"/>
      <c r="R344" s="71"/>
      <c r="S344" s="71"/>
      <c r="T344" s="71"/>
      <c r="U344" s="71"/>
      <c r="V344" s="71"/>
    </row>
    <row r="345" spans="1:22" ht="15.75" customHeight="1">
      <c r="A345" s="70"/>
      <c r="B345" s="71"/>
      <c r="C345" s="72"/>
      <c r="D345" s="71"/>
      <c r="E345" s="71"/>
      <c r="F345" s="71"/>
      <c r="G345" s="72"/>
      <c r="H345" s="71"/>
      <c r="I345" s="71"/>
      <c r="J345" s="71"/>
      <c r="K345" s="71"/>
      <c r="L345" s="71"/>
      <c r="M345" s="72"/>
      <c r="N345" s="71"/>
      <c r="O345" s="71"/>
      <c r="P345" s="71"/>
      <c r="Q345" s="71"/>
      <c r="R345" s="71"/>
      <c r="S345" s="71"/>
      <c r="T345" s="71"/>
      <c r="U345" s="71"/>
      <c r="V345" s="71"/>
    </row>
    <row r="346" spans="1:22" ht="15.75" customHeight="1">
      <c r="A346" s="70"/>
      <c r="B346" s="71"/>
      <c r="C346" s="72"/>
      <c r="D346" s="71"/>
      <c r="E346" s="71"/>
      <c r="F346" s="71"/>
      <c r="G346" s="72"/>
      <c r="H346" s="71"/>
      <c r="I346" s="71"/>
      <c r="J346" s="71"/>
      <c r="K346" s="71"/>
      <c r="L346" s="71"/>
      <c r="M346" s="72"/>
      <c r="N346" s="71"/>
      <c r="O346" s="71"/>
      <c r="P346" s="71"/>
      <c r="Q346" s="71"/>
      <c r="R346" s="71"/>
      <c r="S346" s="71"/>
      <c r="T346" s="71"/>
      <c r="U346" s="71"/>
      <c r="V346" s="71"/>
    </row>
    <row r="347" spans="1:22" ht="15.75" customHeight="1">
      <c r="A347" s="70"/>
      <c r="B347" s="71"/>
      <c r="C347" s="72"/>
      <c r="D347" s="71"/>
      <c r="E347" s="71"/>
      <c r="F347" s="71"/>
      <c r="G347" s="72"/>
      <c r="H347" s="71"/>
      <c r="I347" s="71"/>
      <c r="J347" s="71"/>
      <c r="K347" s="71"/>
      <c r="L347" s="71"/>
      <c r="M347" s="72"/>
      <c r="N347" s="71"/>
      <c r="O347" s="71"/>
      <c r="P347" s="71"/>
      <c r="Q347" s="71"/>
      <c r="R347" s="71"/>
      <c r="S347" s="71"/>
      <c r="T347" s="71"/>
      <c r="U347" s="71"/>
      <c r="V347" s="71"/>
    </row>
    <row r="348" spans="1:22" ht="15.75" customHeight="1">
      <c r="A348" s="70"/>
      <c r="B348" s="71"/>
      <c r="C348" s="72"/>
      <c r="D348" s="71"/>
      <c r="E348" s="71"/>
      <c r="F348" s="71"/>
      <c r="G348" s="72"/>
      <c r="H348" s="71"/>
      <c r="I348" s="71"/>
      <c r="J348" s="71"/>
      <c r="K348" s="71"/>
      <c r="L348" s="71"/>
      <c r="M348" s="72"/>
      <c r="N348" s="71"/>
      <c r="O348" s="71"/>
      <c r="P348" s="71"/>
      <c r="Q348" s="71"/>
      <c r="R348" s="71"/>
      <c r="S348" s="71"/>
      <c r="T348" s="71"/>
      <c r="U348" s="71"/>
      <c r="V348" s="71"/>
    </row>
    <row r="349" spans="1:22" ht="15.75" customHeight="1">
      <c r="A349" s="70"/>
      <c r="B349" s="71"/>
      <c r="C349" s="72"/>
      <c r="D349" s="71"/>
      <c r="E349" s="71"/>
      <c r="F349" s="71"/>
      <c r="G349" s="72"/>
      <c r="H349" s="71"/>
      <c r="I349" s="71"/>
      <c r="J349" s="71"/>
      <c r="K349" s="71"/>
      <c r="L349" s="71"/>
      <c r="M349" s="72"/>
      <c r="N349" s="71"/>
      <c r="O349" s="71"/>
      <c r="P349" s="71"/>
      <c r="Q349" s="71"/>
      <c r="R349" s="71"/>
      <c r="S349" s="71"/>
      <c r="T349" s="71"/>
      <c r="U349" s="71"/>
      <c r="V349" s="71"/>
    </row>
    <row r="350" spans="1:22" ht="15.75" customHeight="1">
      <c r="A350" s="70"/>
      <c r="B350" s="71"/>
      <c r="C350" s="72"/>
      <c r="D350" s="71"/>
      <c r="E350" s="71"/>
      <c r="F350" s="71"/>
      <c r="G350" s="72"/>
      <c r="H350" s="71"/>
      <c r="I350" s="71"/>
      <c r="J350" s="71"/>
      <c r="K350" s="71"/>
      <c r="L350" s="71"/>
      <c r="M350" s="72"/>
      <c r="N350" s="71"/>
      <c r="O350" s="71"/>
      <c r="P350" s="71"/>
      <c r="Q350" s="71"/>
      <c r="R350" s="71"/>
      <c r="S350" s="71"/>
      <c r="T350" s="71"/>
      <c r="U350" s="71"/>
      <c r="V350" s="71"/>
    </row>
    <row r="351" spans="1:22" ht="15.75" customHeight="1">
      <c r="A351" s="70"/>
      <c r="B351" s="71"/>
      <c r="C351" s="72"/>
      <c r="D351" s="71"/>
      <c r="E351" s="71"/>
      <c r="F351" s="71"/>
      <c r="G351" s="72"/>
      <c r="H351" s="71"/>
      <c r="I351" s="71"/>
      <c r="J351" s="71"/>
      <c r="K351" s="71"/>
      <c r="L351" s="71"/>
      <c r="M351" s="72"/>
      <c r="N351" s="71"/>
      <c r="O351" s="71"/>
      <c r="P351" s="71"/>
      <c r="Q351" s="71"/>
      <c r="R351" s="71"/>
      <c r="S351" s="71"/>
      <c r="T351" s="71"/>
      <c r="U351" s="71"/>
      <c r="V351" s="71"/>
    </row>
    <row r="352" spans="1:22" ht="15.75" customHeight="1">
      <c r="A352" s="70"/>
      <c r="B352" s="71"/>
      <c r="C352" s="72"/>
      <c r="D352" s="71"/>
      <c r="E352" s="71"/>
      <c r="F352" s="71"/>
      <c r="G352" s="72"/>
      <c r="H352" s="71"/>
      <c r="I352" s="71"/>
      <c r="J352" s="71"/>
      <c r="K352" s="71"/>
      <c r="L352" s="71"/>
      <c r="M352" s="72"/>
      <c r="N352" s="71"/>
      <c r="O352" s="71"/>
      <c r="P352" s="71"/>
      <c r="Q352" s="71"/>
      <c r="R352" s="71"/>
      <c r="S352" s="71"/>
      <c r="T352" s="71"/>
      <c r="U352" s="71"/>
      <c r="V352" s="71"/>
    </row>
    <row r="353" spans="1:22" ht="15.75" customHeight="1">
      <c r="A353" s="70"/>
      <c r="B353" s="71"/>
      <c r="C353" s="72"/>
      <c r="D353" s="71"/>
      <c r="E353" s="71"/>
      <c r="F353" s="71"/>
      <c r="G353" s="72"/>
      <c r="H353" s="71"/>
      <c r="I353" s="71"/>
      <c r="J353" s="71"/>
      <c r="K353" s="71"/>
      <c r="L353" s="71"/>
      <c r="M353" s="72"/>
      <c r="N353" s="71"/>
      <c r="O353" s="71"/>
      <c r="P353" s="71"/>
      <c r="Q353" s="71"/>
      <c r="R353" s="71"/>
      <c r="S353" s="71"/>
      <c r="T353" s="71"/>
      <c r="U353" s="71"/>
      <c r="V353" s="71"/>
    </row>
    <row r="354" spans="1:22" ht="15.75" customHeight="1">
      <c r="A354" s="70"/>
      <c r="B354" s="71"/>
      <c r="C354" s="72"/>
      <c r="D354" s="71"/>
      <c r="E354" s="71"/>
      <c r="F354" s="71"/>
      <c r="G354" s="72"/>
      <c r="H354" s="71"/>
      <c r="I354" s="71"/>
      <c r="J354" s="71"/>
      <c r="K354" s="71"/>
      <c r="L354" s="71"/>
      <c r="M354" s="72"/>
      <c r="N354" s="71"/>
      <c r="O354" s="71"/>
      <c r="P354" s="71"/>
      <c r="Q354" s="71"/>
      <c r="R354" s="71"/>
      <c r="S354" s="71"/>
      <c r="T354" s="71"/>
      <c r="U354" s="71"/>
      <c r="V354" s="71"/>
    </row>
    <row r="355" spans="1:22" ht="15.75" customHeight="1">
      <c r="A355" s="70"/>
      <c r="B355" s="71"/>
      <c r="C355" s="72"/>
      <c r="D355" s="71"/>
      <c r="E355" s="71"/>
      <c r="F355" s="71"/>
      <c r="G355" s="72"/>
      <c r="H355" s="71"/>
      <c r="I355" s="71"/>
      <c r="J355" s="71"/>
      <c r="K355" s="71"/>
      <c r="L355" s="71"/>
      <c r="M355" s="72"/>
      <c r="N355" s="71"/>
      <c r="O355" s="71"/>
      <c r="P355" s="71"/>
      <c r="Q355" s="71"/>
      <c r="R355" s="71"/>
      <c r="S355" s="71"/>
      <c r="T355" s="71"/>
      <c r="U355" s="71"/>
      <c r="V355" s="71"/>
    </row>
    <row r="356" spans="1:22" ht="15.75" customHeight="1">
      <c r="A356" s="70"/>
      <c r="B356" s="71"/>
      <c r="C356" s="72"/>
      <c r="D356" s="71"/>
      <c r="E356" s="71"/>
      <c r="F356" s="71"/>
      <c r="G356" s="72"/>
      <c r="H356" s="71"/>
      <c r="I356" s="71"/>
      <c r="J356" s="71"/>
      <c r="K356" s="71"/>
      <c r="L356" s="71"/>
      <c r="M356" s="72"/>
      <c r="N356" s="71"/>
      <c r="O356" s="71"/>
      <c r="P356" s="71"/>
      <c r="Q356" s="71"/>
      <c r="R356" s="71"/>
      <c r="S356" s="71"/>
      <c r="T356" s="71"/>
      <c r="U356" s="71"/>
      <c r="V356" s="71"/>
    </row>
    <row r="357" spans="1:22" ht="15.75" customHeight="1">
      <c r="A357" s="70"/>
      <c r="B357" s="71"/>
      <c r="C357" s="72"/>
      <c r="D357" s="71"/>
      <c r="E357" s="71"/>
      <c r="F357" s="71"/>
      <c r="G357" s="72"/>
      <c r="H357" s="71"/>
      <c r="I357" s="71"/>
      <c r="J357" s="71"/>
      <c r="K357" s="71"/>
      <c r="L357" s="71"/>
      <c r="M357" s="72"/>
      <c r="N357" s="71"/>
      <c r="O357" s="71"/>
      <c r="P357" s="71"/>
      <c r="Q357" s="71"/>
      <c r="R357" s="71"/>
      <c r="S357" s="71"/>
      <c r="T357" s="71"/>
      <c r="U357" s="71"/>
      <c r="V357" s="71"/>
    </row>
    <row r="358" spans="1:22" ht="15.75" customHeight="1">
      <c r="A358" s="70"/>
      <c r="B358" s="71"/>
      <c r="C358" s="72"/>
      <c r="D358" s="71"/>
      <c r="E358" s="71"/>
      <c r="F358" s="71"/>
      <c r="G358" s="72"/>
      <c r="H358" s="71"/>
      <c r="I358" s="71"/>
      <c r="J358" s="71"/>
      <c r="K358" s="71"/>
      <c r="L358" s="71"/>
      <c r="M358" s="72"/>
      <c r="N358" s="71"/>
      <c r="O358" s="71"/>
      <c r="P358" s="71"/>
      <c r="Q358" s="71"/>
      <c r="R358" s="71"/>
      <c r="S358" s="71"/>
      <c r="T358" s="71"/>
      <c r="U358" s="71"/>
      <c r="V358" s="71"/>
    </row>
    <row r="359" spans="1:22" ht="15.75" customHeight="1">
      <c r="A359" s="70"/>
      <c r="B359" s="71"/>
      <c r="C359" s="72"/>
      <c r="D359" s="71"/>
      <c r="E359" s="71"/>
      <c r="F359" s="71"/>
      <c r="G359" s="72"/>
      <c r="H359" s="71"/>
      <c r="I359" s="71"/>
      <c r="J359" s="71"/>
      <c r="K359" s="71"/>
      <c r="L359" s="71"/>
      <c r="M359" s="72"/>
      <c r="N359" s="71"/>
      <c r="O359" s="71"/>
      <c r="P359" s="71"/>
      <c r="Q359" s="71"/>
      <c r="R359" s="71"/>
      <c r="S359" s="71"/>
      <c r="T359" s="71"/>
      <c r="U359" s="71"/>
      <c r="V359" s="71"/>
    </row>
    <row r="360" spans="1:22" ht="15.75" customHeight="1">
      <c r="A360" s="70"/>
      <c r="B360" s="71"/>
      <c r="C360" s="72"/>
      <c r="D360" s="71"/>
      <c r="E360" s="71"/>
      <c r="F360" s="71"/>
      <c r="G360" s="72"/>
      <c r="H360" s="71"/>
      <c r="I360" s="71"/>
      <c r="J360" s="71"/>
      <c r="K360" s="71"/>
      <c r="L360" s="71"/>
      <c r="M360" s="72"/>
      <c r="N360" s="71"/>
      <c r="O360" s="71"/>
      <c r="P360" s="71"/>
      <c r="Q360" s="71"/>
      <c r="R360" s="71"/>
      <c r="S360" s="71"/>
      <c r="T360" s="71"/>
      <c r="U360" s="71"/>
      <c r="V360" s="71"/>
    </row>
    <row r="361" spans="1:22" ht="15.75" customHeight="1">
      <c r="A361" s="70"/>
      <c r="B361" s="71"/>
      <c r="C361" s="72"/>
      <c r="D361" s="71"/>
      <c r="E361" s="71"/>
      <c r="F361" s="71"/>
      <c r="G361" s="72"/>
      <c r="H361" s="71"/>
      <c r="I361" s="71"/>
      <c r="J361" s="71"/>
      <c r="K361" s="71"/>
      <c r="L361" s="71"/>
      <c r="M361" s="72"/>
      <c r="N361" s="71"/>
      <c r="O361" s="71"/>
      <c r="P361" s="71"/>
      <c r="Q361" s="71"/>
      <c r="R361" s="71"/>
      <c r="S361" s="71"/>
      <c r="T361" s="71"/>
      <c r="U361" s="71"/>
      <c r="V361" s="71"/>
    </row>
    <row r="362" spans="1:22" ht="15.75" customHeight="1">
      <c r="A362" s="70"/>
      <c r="B362" s="71"/>
      <c r="C362" s="72"/>
      <c r="D362" s="71"/>
      <c r="E362" s="71"/>
      <c r="F362" s="71"/>
      <c r="G362" s="72"/>
      <c r="H362" s="71"/>
      <c r="I362" s="71"/>
      <c r="J362" s="71"/>
      <c r="K362" s="71"/>
      <c r="L362" s="71"/>
      <c r="M362" s="72"/>
      <c r="N362" s="71"/>
      <c r="O362" s="71"/>
      <c r="P362" s="71"/>
      <c r="Q362" s="71"/>
      <c r="R362" s="71"/>
      <c r="S362" s="71"/>
      <c r="T362" s="71"/>
      <c r="U362" s="71"/>
      <c r="V362" s="71"/>
    </row>
    <row r="363" spans="1:22" ht="15.75" customHeight="1">
      <c r="A363" s="70"/>
      <c r="B363" s="71"/>
      <c r="C363" s="72"/>
      <c r="D363" s="71"/>
      <c r="E363" s="71"/>
      <c r="F363" s="71"/>
      <c r="G363" s="72"/>
      <c r="H363" s="71"/>
      <c r="I363" s="71"/>
      <c r="J363" s="71"/>
      <c r="K363" s="71"/>
      <c r="L363" s="71"/>
      <c r="M363" s="72"/>
      <c r="N363" s="71"/>
      <c r="O363" s="71"/>
      <c r="P363" s="71"/>
      <c r="Q363" s="71"/>
      <c r="R363" s="71"/>
      <c r="S363" s="71"/>
      <c r="T363" s="71"/>
      <c r="U363" s="71"/>
      <c r="V363" s="71"/>
    </row>
    <row r="364" spans="1:22" ht="15.75" customHeight="1">
      <c r="A364" s="70"/>
      <c r="B364" s="71"/>
      <c r="C364" s="72"/>
      <c r="D364" s="71"/>
      <c r="E364" s="71"/>
      <c r="F364" s="71"/>
      <c r="G364" s="72"/>
      <c r="H364" s="71"/>
      <c r="I364" s="71"/>
      <c r="J364" s="71"/>
      <c r="K364" s="71"/>
      <c r="L364" s="71"/>
      <c r="M364" s="72"/>
      <c r="N364" s="71"/>
      <c r="O364" s="71"/>
      <c r="P364" s="71"/>
      <c r="Q364" s="71"/>
      <c r="R364" s="71"/>
      <c r="S364" s="71"/>
      <c r="T364" s="71"/>
      <c r="U364" s="71"/>
      <c r="V364" s="71"/>
    </row>
    <row r="365" spans="1:22" ht="15.75" customHeight="1">
      <c r="A365" s="70"/>
      <c r="B365" s="71"/>
      <c r="C365" s="72"/>
      <c r="D365" s="71"/>
      <c r="E365" s="71"/>
      <c r="F365" s="71"/>
      <c r="G365" s="72"/>
      <c r="H365" s="71"/>
      <c r="I365" s="71"/>
      <c r="J365" s="71"/>
      <c r="K365" s="71"/>
      <c r="L365" s="71"/>
      <c r="M365" s="72"/>
      <c r="N365" s="71"/>
      <c r="O365" s="71"/>
      <c r="P365" s="71"/>
      <c r="Q365" s="71"/>
      <c r="R365" s="71"/>
      <c r="S365" s="71"/>
      <c r="T365" s="71"/>
      <c r="U365" s="71"/>
      <c r="V365" s="71"/>
    </row>
    <row r="366" spans="1:22" ht="15.75" customHeight="1">
      <c r="A366" s="70"/>
      <c r="B366" s="71"/>
      <c r="C366" s="72"/>
      <c r="D366" s="71"/>
      <c r="E366" s="71"/>
      <c r="F366" s="71"/>
      <c r="G366" s="72"/>
      <c r="H366" s="71"/>
      <c r="I366" s="71"/>
      <c r="J366" s="71"/>
      <c r="K366" s="71"/>
      <c r="L366" s="71"/>
      <c r="M366" s="72"/>
      <c r="N366" s="71"/>
      <c r="O366" s="71"/>
      <c r="P366" s="71"/>
      <c r="Q366" s="71"/>
      <c r="R366" s="71"/>
      <c r="S366" s="71"/>
      <c r="T366" s="71"/>
      <c r="U366" s="71"/>
      <c r="V366" s="71"/>
    </row>
    <row r="367" spans="1:22" ht="15.75" customHeight="1">
      <c r="A367" s="70"/>
      <c r="B367" s="71"/>
      <c r="C367" s="72"/>
      <c r="D367" s="71"/>
      <c r="E367" s="71"/>
      <c r="F367" s="71"/>
      <c r="G367" s="72"/>
      <c r="H367" s="71"/>
      <c r="I367" s="71"/>
      <c r="J367" s="71"/>
      <c r="K367" s="71"/>
      <c r="L367" s="71"/>
      <c r="M367" s="72"/>
      <c r="N367" s="71"/>
      <c r="O367" s="71"/>
      <c r="P367" s="71"/>
      <c r="Q367" s="71"/>
      <c r="R367" s="71"/>
      <c r="S367" s="71"/>
      <c r="T367" s="71"/>
      <c r="U367" s="71"/>
      <c r="V367" s="71"/>
    </row>
    <row r="368" spans="1:22" ht="15.75" customHeight="1">
      <c r="A368" s="70"/>
      <c r="B368" s="71"/>
      <c r="C368" s="72"/>
      <c r="D368" s="71"/>
      <c r="E368" s="71"/>
      <c r="F368" s="71"/>
      <c r="G368" s="72"/>
      <c r="H368" s="71"/>
      <c r="I368" s="71"/>
      <c r="J368" s="71"/>
      <c r="K368" s="71"/>
      <c r="L368" s="71"/>
      <c r="M368" s="72"/>
      <c r="N368" s="71"/>
      <c r="O368" s="71"/>
      <c r="P368" s="71"/>
      <c r="Q368" s="71"/>
      <c r="R368" s="71"/>
      <c r="S368" s="71"/>
      <c r="T368" s="71"/>
      <c r="U368" s="71"/>
      <c r="V368" s="71"/>
    </row>
    <row r="369" spans="1:22" ht="15.75" customHeight="1">
      <c r="A369" s="70"/>
      <c r="B369" s="71"/>
      <c r="C369" s="72"/>
      <c r="D369" s="71"/>
      <c r="E369" s="71"/>
      <c r="F369" s="71"/>
      <c r="G369" s="72"/>
      <c r="H369" s="71"/>
      <c r="I369" s="71"/>
      <c r="J369" s="71"/>
      <c r="K369" s="71"/>
      <c r="L369" s="71"/>
      <c r="M369" s="72"/>
      <c r="N369" s="71"/>
      <c r="O369" s="71"/>
      <c r="P369" s="71"/>
      <c r="Q369" s="71"/>
      <c r="R369" s="71"/>
      <c r="S369" s="71"/>
      <c r="T369" s="71"/>
      <c r="U369" s="71"/>
      <c r="V369" s="71"/>
    </row>
    <row r="370" spans="1:22" ht="15.75" customHeight="1">
      <c r="A370" s="70"/>
      <c r="B370" s="71"/>
      <c r="C370" s="72"/>
      <c r="D370" s="71"/>
      <c r="E370" s="71"/>
      <c r="F370" s="71"/>
      <c r="G370" s="72"/>
      <c r="H370" s="71"/>
      <c r="I370" s="71"/>
      <c r="J370" s="71"/>
      <c r="K370" s="71"/>
      <c r="L370" s="71"/>
      <c r="M370" s="72"/>
      <c r="N370" s="71"/>
      <c r="O370" s="71"/>
      <c r="P370" s="71"/>
      <c r="Q370" s="71"/>
      <c r="R370" s="71"/>
      <c r="S370" s="71"/>
      <c r="T370" s="71"/>
      <c r="U370" s="71"/>
      <c r="V370" s="71"/>
    </row>
    <row r="371" spans="1:22" ht="15.75" customHeight="1">
      <c r="A371" s="70"/>
      <c r="B371" s="71"/>
      <c r="C371" s="72"/>
      <c r="D371" s="71"/>
      <c r="E371" s="71"/>
      <c r="F371" s="71"/>
      <c r="G371" s="72"/>
      <c r="H371" s="71"/>
      <c r="I371" s="71"/>
      <c r="J371" s="71"/>
      <c r="K371" s="71"/>
      <c r="L371" s="71"/>
      <c r="M371" s="72"/>
      <c r="N371" s="71"/>
      <c r="O371" s="71"/>
      <c r="P371" s="71"/>
      <c r="Q371" s="71"/>
      <c r="R371" s="71"/>
      <c r="S371" s="71"/>
      <c r="T371" s="71"/>
      <c r="U371" s="71"/>
      <c r="V371" s="71"/>
    </row>
    <row r="372" spans="1:22" ht="15.75" customHeight="1">
      <c r="A372" s="70"/>
      <c r="B372" s="71"/>
      <c r="C372" s="72"/>
      <c r="D372" s="71"/>
      <c r="E372" s="71"/>
      <c r="F372" s="71"/>
      <c r="G372" s="72"/>
      <c r="H372" s="71"/>
      <c r="I372" s="71"/>
      <c r="J372" s="71"/>
      <c r="K372" s="71"/>
      <c r="L372" s="71"/>
      <c r="M372" s="72"/>
      <c r="N372" s="71"/>
      <c r="O372" s="71"/>
      <c r="P372" s="71"/>
      <c r="Q372" s="71"/>
      <c r="R372" s="71"/>
      <c r="S372" s="71"/>
      <c r="T372" s="71"/>
      <c r="U372" s="71"/>
      <c r="V372" s="71"/>
    </row>
    <row r="373" spans="1:22" ht="15.75" customHeight="1">
      <c r="A373" s="70"/>
      <c r="B373" s="71"/>
      <c r="C373" s="72"/>
      <c r="D373" s="71"/>
      <c r="E373" s="71"/>
      <c r="F373" s="71"/>
      <c r="G373" s="72"/>
      <c r="H373" s="71"/>
      <c r="I373" s="71"/>
      <c r="J373" s="71"/>
      <c r="K373" s="71"/>
      <c r="L373" s="71"/>
      <c r="M373" s="72"/>
      <c r="N373" s="71"/>
      <c r="O373" s="71"/>
      <c r="P373" s="71"/>
      <c r="Q373" s="71"/>
      <c r="R373" s="71"/>
      <c r="S373" s="71"/>
      <c r="T373" s="71"/>
      <c r="U373" s="71"/>
      <c r="V373" s="71"/>
    </row>
    <row r="374" spans="1:22" ht="15.75" customHeight="1">
      <c r="A374" s="70"/>
      <c r="B374" s="71"/>
      <c r="C374" s="72"/>
      <c r="D374" s="71"/>
      <c r="E374" s="71"/>
      <c r="F374" s="71"/>
      <c r="G374" s="72"/>
      <c r="H374" s="71"/>
      <c r="I374" s="71"/>
      <c r="J374" s="71"/>
      <c r="K374" s="71"/>
      <c r="L374" s="71"/>
      <c r="M374" s="72"/>
      <c r="N374" s="71"/>
      <c r="O374" s="71"/>
      <c r="P374" s="71"/>
      <c r="Q374" s="71"/>
      <c r="R374" s="71"/>
      <c r="S374" s="71"/>
      <c r="T374" s="71"/>
      <c r="U374" s="71"/>
      <c r="V374" s="71"/>
    </row>
    <row r="375" spans="1:22" ht="15.75" customHeight="1">
      <c r="A375" s="70"/>
      <c r="B375" s="71"/>
      <c r="C375" s="72"/>
      <c r="D375" s="71"/>
      <c r="E375" s="71"/>
      <c r="F375" s="71"/>
      <c r="G375" s="72"/>
      <c r="H375" s="71"/>
      <c r="I375" s="71"/>
      <c r="J375" s="71"/>
      <c r="K375" s="71"/>
      <c r="L375" s="71"/>
      <c r="M375" s="72"/>
      <c r="N375" s="71"/>
      <c r="O375" s="71"/>
      <c r="P375" s="71"/>
      <c r="Q375" s="71"/>
      <c r="R375" s="71"/>
      <c r="S375" s="71"/>
      <c r="T375" s="71"/>
      <c r="U375" s="71"/>
      <c r="V375" s="71"/>
    </row>
    <row r="376" spans="1:22" ht="15.75" customHeight="1">
      <c r="A376" s="70"/>
      <c r="B376" s="71"/>
      <c r="C376" s="72"/>
      <c r="D376" s="71"/>
      <c r="E376" s="71"/>
      <c r="F376" s="71"/>
      <c r="G376" s="72"/>
      <c r="H376" s="71"/>
      <c r="I376" s="71"/>
      <c r="J376" s="71"/>
      <c r="K376" s="71"/>
      <c r="L376" s="71"/>
      <c r="M376" s="72"/>
      <c r="N376" s="71"/>
      <c r="O376" s="71"/>
      <c r="P376" s="71"/>
      <c r="Q376" s="71"/>
      <c r="R376" s="71"/>
      <c r="S376" s="71"/>
      <c r="T376" s="71"/>
      <c r="U376" s="71"/>
      <c r="V376" s="71"/>
    </row>
    <row r="377" spans="1:22" ht="15.75" customHeight="1">
      <c r="A377" s="70"/>
      <c r="B377" s="71"/>
      <c r="C377" s="72"/>
      <c r="D377" s="71"/>
      <c r="E377" s="71"/>
      <c r="F377" s="71"/>
      <c r="G377" s="72"/>
      <c r="H377" s="71"/>
      <c r="I377" s="71"/>
      <c r="J377" s="71"/>
      <c r="K377" s="71"/>
      <c r="L377" s="71"/>
      <c r="M377" s="72"/>
      <c r="N377" s="71"/>
      <c r="O377" s="71"/>
      <c r="P377" s="71"/>
      <c r="Q377" s="71"/>
      <c r="R377" s="71"/>
      <c r="S377" s="71"/>
      <c r="T377" s="71"/>
      <c r="U377" s="71"/>
      <c r="V377" s="71"/>
    </row>
    <row r="378" spans="1:22" ht="15.75" customHeight="1">
      <c r="A378" s="70"/>
      <c r="B378" s="71"/>
      <c r="C378" s="72"/>
      <c r="D378" s="71"/>
      <c r="E378" s="71"/>
      <c r="F378" s="71"/>
      <c r="G378" s="72"/>
      <c r="H378" s="71"/>
      <c r="I378" s="71"/>
      <c r="J378" s="71"/>
      <c r="K378" s="71"/>
      <c r="L378" s="71"/>
      <c r="M378" s="72"/>
      <c r="N378" s="71"/>
      <c r="O378" s="71"/>
      <c r="P378" s="71"/>
      <c r="Q378" s="71"/>
      <c r="R378" s="71"/>
      <c r="S378" s="71"/>
      <c r="T378" s="71"/>
      <c r="U378" s="71"/>
      <c r="V378" s="71"/>
    </row>
    <row r="379" spans="1:22" ht="15.75" customHeight="1">
      <c r="A379" s="70"/>
      <c r="B379" s="71"/>
      <c r="C379" s="72"/>
      <c r="D379" s="71"/>
      <c r="E379" s="71"/>
      <c r="F379" s="71"/>
      <c r="G379" s="72"/>
      <c r="H379" s="71"/>
      <c r="I379" s="71"/>
      <c r="J379" s="71"/>
      <c r="K379" s="71"/>
      <c r="L379" s="71"/>
      <c r="M379" s="72"/>
      <c r="N379" s="71"/>
      <c r="O379" s="71"/>
      <c r="P379" s="71"/>
      <c r="Q379" s="71"/>
      <c r="R379" s="71"/>
      <c r="S379" s="71"/>
      <c r="T379" s="71"/>
      <c r="U379" s="71"/>
      <c r="V379" s="71"/>
    </row>
    <row r="380" spans="1:22" ht="15.75" customHeight="1">
      <c r="A380" s="70"/>
      <c r="B380" s="71"/>
      <c r="C380" s="72"/>
      <c r="D380" s="71"/>
      <c r="E380" s="71"/>
      <c r="F380" s="71"/>
      <c r="G380" s="72"/>
      <c r="H380" s="71"/>
      <c r="I380" s="71"/>
      <c r="J380" s="71"/>
      <c r="K380" s="71"/>
      <c r="L380" s="71"/>
      <c r="M380" s="72"/>
      <c r="N380" s="71"/>
      <c r="O380" s="71"/>
      <c r="P380" s="71"/>
      <c r="Q380" s="71"/>
      <c r="R380" s="71"/>
      <c r="S380" s="71"/>
      <c r="T380" s="71"/>
      <c r="U380" s="71"/>
      <c r="V380" s="71"/>
    </row>
    <row r="381" spans="1:22" ht="15.75" customHeight="1">
      <c r="A381" s="70"/>
      <c r="B381" s="71"/>
      <c r="C381" s="72"/>
      <c r="D381" s="71"/>
      <c r="E381" s="71"/>
      <c r="F381" s="71"/>
      <c r="G381" s="72"/>
      <c r="H381" s="71"/>
      <c r="I381" s="71"/>
      <c r="J381" s="71"/>
      <c r="K381" s="71"/>
      <c r="L381" s="71"/>
      <c r="M381" s="72"/>
      <c r="N381" s="71"/>
      <c r="O381" s="71"/>
      <c r="P381" s="71"/>
      <c r="Q381" s="71"/>
      <c r="R381" s="71"/>
      <c r="S381" s="71"/>
      <c r="T381" s="71"/>
      <c r="U381" s="71"/>
      <c r="V381" s="71"/>
    </row>
    <row r="382" spans="1:22" ht="15.75" customHeight="1">
      <c r="A382" s="70"/>
      <c r="B382" s="71"/>
      <c r="C382" s="72"/>
      <c r="D382" s="71"/>
      <c r="E382" s="71"/>
      <c r="F382" s="71"/>
      <c r="G382" s="72"/>
      <c r="H382" s="71"/>
      <c r="I382" s="71"/>
      <c r="J382" s="71"/>
      <c r="K382" s="71"/>
      <c r="L382" s="71"/>
      <c r="M382" s="72"/>
      <c r="N382" s="71"/>
      <c r="O382" s="71"/>
      <c r="P382" s="71"/>
      <c r="Q382" s="71"/>
      <c r="R382" s="71"/>
      <c r="S382" s="71"/>
      <c r="T382" s="71"/>
      <c r="U382" s="71"/>
      <c r="V382" s="71"/>
    </row>
    <row r="383" spans="1:22" ht="15.75" customHeight="1">
      <c r="A383" s="70"/>
      <c r="B383" s="71"/>
      <c r="C383" s="72"/>
      <c r="D383" s="71"/>
      <c r="E383" s="71"/>
      <c r="F383" s="71"/>
      <c r="G383" s="72"/>
      <c r="H383" s="71"/>
      <c r="I383" s="71"/>
      <c r="J383" s="71"/>
      <c r="K383" s="71"/>
      <c r="L383" s="71"/>
      <c r="M383" s="72"/>
      <c r="N383" s="71"/>
      <c r="O383" s="71"/>
      <c r="P383" s="71"/>
      <c r="Q383" s="71"/>
      <c r="R383" s="71"/>
      <c r="S383" s="71"/>
      <c r="T383" s="71"/>
      <c r="U383" s="71"/>
      <c r="V383" s="71"/>
    </row>
    <row r="384" spans="1:22" ht="15.75" customHeight="1">
      <c r="A384" s="70"/>
      <c r="B384" s="71"/>
      <c r="C384" s="72"/>
      <c r="D384" s="71"/>
      <c r="E384" s="71"/>
      <c r="F384" s="71"/>
      <c r="G384" s="72"/>
      <c r="H384" s="71"/>
      <c r="I384" s="71"/>
      <c r="J384" s="71"/>
      <c r="K384" s="71"/>
      <c r="L384" s="71"/>
      <c r="M384" s="72"/>
      <c r="N384" s="71"/>
      <c r="O384" s="71"/>
      <c r="P384" s="71"/>
      <c r="Q384" s="71"/>
      <c r="R384" s="71"/>
      <c r="S384" s="71"/>
      <c r="T384" s="71"/>
      <c r="U384" s="71"/>
      <c r="V384" s="71"/>
    </row>
    <row r="385" spans="1:22" ht="15.75" customHeight="1">
      <c r="A385" s="70"/>
      <c r="B385" s="71"/>
      <c r="C385" s="72"/>
      <c r="D385" s="71"/>
      <c r="E385" s="71"/>
      <c r="F385" s="71"/>
      <c r="G385" s="72"/>
      <c r="H385" s="71"/>
      <c r="I385" s="71"/>
      <c r="J385" s="71"/>
      <c r="K385" s="71"/>
      <c r="L385" s="71"/>
      <c r="M385" s="72"/>
      <c r="N385" s="71"/>
      <c r="O385" s="71"/>
      <c r="P385" s="71"/>
      <c r="Q385" s="71"/>
      <c r="R385" s="71"/>
      <c r="S385" s="71"/>
      <c r="T385" s="71"/>
      <c r="U385" s="71"/>
      <c r="V385" s="71"/>
    </row>
    <row r="386" spans="1:22" ht="15.75" customHeight="1">
      <c r="A386" s="70"/>
      <c r="B386" s="71"/>
      <c r="C386" s="72"/>
      <c r="D386" s="71"/>
      <c r="E386" s="71"/>
      <c r="F386" s="71"/>
      <c r="G386" s="72"/>
      <c r="H386" s="71"/>
      <c r="I386" s="71"/>
      <c r="J386" s="71"/>
      <c r="K386" s="71"/>
      <c r="L386" s="71"/>
      <c r="M386" s="72"/>
      <c r="N386" s="71"/>
      <c r="O386" s="71"/>
      <c r="P386" s="71"/>
      <c r="Q386" s="71"/>
      <c r="R386" s="71"/>
      <c r="S386" s="71"/>
      <c r="T386" s="71"/>
      <c r="U386" s="71"/>
      <c r="V386" s="71"/>
    </row>
    <row r="387" spans="1:22" ht="15.75" customHeight="1">
      <c r="A387" s="70"/>
      <c r="B387" s="71"/>
      <c r="C387" s="72"/>
      <c r="D387" s="71"/>
      <c r="E387" s="71"/>
      <c r="F387" s="71"/>
      <c r="G387" s="72"/>
      <c r="H387" s="71"/>
      <c r="I387" s="71"/>
      <c r="J387" s="71"/>
      <c r="K387" s="71"/>
      <c r="L387" s="71"/>
      <c r="M387" s="72"/>
      <c r="N387" s="71"/>
      <c r="O387" s="71"/>
      <c r="P387" s="71"/>
      <c r="Q387" s="71"/>
      <c r="R387" s="71"/>
      <c r="S387" s="71"/>
      <c r="T387" s="71"/>
      <c r="U387" s="71"/>
      <c r="V387" s="71"/>
    </row>
    <row r="388" spans="1:22" ht="15.75" customHeight="1">
      <c r="A388" s="70"/>
      <c r="B388" s="71"/>
      <c r="C388" s="72"/>
      <c r="D388" s="71"/>
      <c r="E388" s="71"/>
      <c r="F388" s="71"/>
      <c r="G388" s="72"/>
      <c r="H388" s="71"/>
      <c r="I388" s="71"/>
      <c r="J388" s="71"/>
      <c r="K388" s="71"/>
      <c r="L388" s="71"/>
      <c r="M388" s="72"/>
      <c r="N388" s="71"/>
      <c r="O388" s="71"/>
      <c r="P388" s="71"/>
      <c r="Q388" s="71"/>
      <c r="R388" s="71"/>
      <c r="S388" s="71"/>
      <c r="T388" s="71"/>
      <c r="U388" s="71"/>
      <c r="V388" s="71"/>
    </row>
    <row r="389" spans="1:22" ht="15.75" customHeight="1">
      <c r="A389" s="70"/>
      <c r="B389" s="71"/>
      <c r="C389" s="72"/>
      <c r="D389" s="71"/>
      <c r="E389" s="71"/>
      <c r="F389" s="71"/>
      <c r="G389" s="72"/>
      <c r="H389" s="71"/>
      <c r="I389" s="71"/>
      <c r="J389" s="71"/>
      <c r="K389" s="71"/>
      <c r="L389" s="71"/>
      <c r="M389" s="72"/>
      <c r="N389" s="71"/>
      <c r="O389" s="71"/>
      <c r="P389" s="71"/>
      <c r="Q389" s="71"/>
      <c r="R389" s="71"/>
      <c r="S389" s="71"/>
      <c r="T389" s="71"/>
      <c r="U389" s="71"/>
      <c r="V389" s="71"/>
    </row>
    <row r="390" spans="1:22" ht="15.75" customHeight="1">
      <c r="A390" s="70"/>
      <c r="B390" s="71"/>
      <c r="C390" s="72"/>
      <c r="D390" s="71"/>
      <c r="E390" s="71"/>
      <c r="F390" s="71"/>
      <c r="G390" s="72"/>
      <c r="H390" s="71"/>
      <c r="I390" s="71"/>
      <c r="J390" s="71"/>
      <c r="K390" s="71"/>
      <c r="L390" s="71"/>
      <c r="M390" s="72"/>
      <c r="N390" s="71"/>
      <c r="O390" s="71"/>
      <c r="P390" s="71"/>
      <c r="Q390" s="71"/>
      <c r="R390" s="71"/>
      <c r="S390" s="71"/>
      <c r="T390" s="71"/>
      <c r="U390" s="71"/>
      <c r="V390" s="71"/>
    </row>
    <row r="391" spans="1:22" ht="15.75" customHeight="1">
      <c r="A391" s="70"/>
      <c r="B391" s="71"/>
      <c r="C391" s="72"/>
      <c r="D391" s="71"/>
      <c r="E391" s="71"/>
      <c r="F391" s="71"/>
      <c r="G391" s="72"/>
      <c r="H391" s="71"/>
      <c r="I391" s="71"/>
      <c r="J391" s="71"/>
      <c r="K391" s="71"/>
      <c r="L391" s="71"/>
      <c r="M391" s="72"/>
      <c r="N391" s="71"/>
      <c r="O391" s="71"/>
      <c r="P391" s="71"/>
      <c r="Q391" s="71"/>
      <c r="R391" s="71"/>
      <c r="S391" s="71"/>
      <c r="T391" s="71"/>
      <c r="U391" s="71"/>
      <c r="V391" s="71"/>
    </row>
    <row r="392" spans="1:22" ht="15.75" customHeight="1">
      <c r="A392" s="70"/>
      <c r="B392" s="71"/>
      <c r="C392" s="72"/>
      <c r="D392" s="71"/>
      <c r="E392" s="71"/>
      <c r="F392" s="71"/>
      <c r="G392" s="72"/>
      <c r="H392" s="71"/>
      <c r="I392" s="71"/>
      <c r="J392" s="71"/>
      <c r="K392" s="71"/>
      <c r="L392" s="71"/>
      <c r="M392" s="72"/>
      <c r="N392" s="71"/>
      <c r="O392" s="71"/>
      <c r="P392" s="71"/>
      <c r="Q392" s="71"/>
      <c r="R392" s="71"/>
      <c r="S392" s="71"/>
      <c r="T392" s="71"/>
      <c r="U392" s="71"/>
      <c r="V392" s="71"/>
    </row>
    <row r="393" spans="1:22" ht="15.75" customHeight="1">
      <c r="A393" s="70"/>
      <c r="B393" s="71"/>
      <c r="C393" s="72"/>
      <c r="D393" s="71"/>
      <c r="E393" s="71"/>
      <c r="F393" s="71"/>
      <c r="G393" s="72"/>
      <c r="H393" s="71"/>
      <c r="I393" s="71"/>
      <c r="J393" s="71"/>
      <c r="K393" s="71"/>
      <c r="L393" s="71"/>
      <c r="M393" s="72"/>
      <c r="N393" s="71"/>
      <c r="O393" s="71"/>
      <c r="P393" s="71"/>
      <c r="Q393" s="71"/>
      <c r="R393" s="71"/>
      <c r="S393" s="71"/>
      <c r="T393" s="71"/>
      <c r="U393" s="71"/>
      <c r="V393" s="71"/>
    </row>
    <row r="394" spans="1:22" ht="15.75" customHeight="1">
      <c r="A394" s="70"/>
      <c r="B394" s="71"/>
      <c r="C394" s="72"/>
      <c r="D394" s="71"/>
      <c r="E394" s="71"/>
      <c r="F394" s="71"/>
      <c r="G394" s="72"/>
      <c r="H394" s="71"/>
      <c r="I394" s="71"/>
      <c r="J394" s="71"/>
      <c r="K394" s="71"/>
      <c r="L394" s="71"/>
      <c r="M394" s="72"/>
      <c r="N394" s="71"/>
      <c r="O394" s="71"/>
      <c r="P394" s="71"/>
      <c r="Q394" s="71"/>
      <c r="R394" s="71"/>
      <c r="S394" s="71"/>
      <c r="T394" s="71"/>
      <c r="U394" s="71"/>
      <c r="V394" s="71"/>
    </row>
    <row r="395" spans="1:22" ht="15.75" customHeight="1">
      <c r="A395" s="70"/>
      <c r="B395" s="71"/>
      <c r="C395" s="72"/>
      <c r="D395" s="71"/>
      <c r="E395" s="71"/>
      <c r="F395" s="71"/>
      <c r="G395" s="72"/>
      <c r="H395" s="71"/>
      <c r="I395" s="71"/>
      <c r="J395" s="71"/>
      <c r="K395" s="71"/>
      <c r="L395" s="71"/>
      <c r="M395" s="72"/>
      <c r="N395" s="71"/>
      <c r="O395" s="71"/>
      <c r="P395" s="71"/>
      <c r="Q395" s="71"/>
      <c r="R395" s="71"/>
      <c r="S395" s="71"/>
      <c r="T395" s="71"/>
      <c r="U395" s="71"/>
      <c r="V395" s="71"/>
    </row>
    <row r="396" spans="1:22" ht="15.75" customHeight="1">
      <c r="A396" s="70"/>
      <c r="B396" s="71"/>
      <c r="C396" s="72"/>
      <c r="D396" s="71"/>
      <c r="E396" s="71"/>
      <c r="F396" s="71"/>
      <c r="G396" s="72"/>
      <c r="H396" s="71"/>
      <c r="I396" s="71"/>
      <c r="J396" s="71"/>
      <c r="K396" s="71"/>
      <c r="L396" s="71"/>
      <c r="M396" s="72"/>
      <c r="N396" s="71"/>
      <c r="O396" s="71"/>
      <c r="P396" s="71"/>
      <c r="Q396" s="71"/>
      <c r="R396" s="71"/>
      <c r="S396" s="71"/>
      <c r="T396" s="71"/>
      <c r="U396" s="71"/>
      <c r="V396" s="71"/>
    </row>
    <row r="397" spans="1:22" ht="15.75" customHeight="1">
      <c r="A397" s="70"/>
      <c r="B397" s="71"/>
      <c r="C397" s="72"/>
      <c r="D397" s="71"/>
      <c r="E397" s="71"/>
      <c r="F397" s="71"/>
      <c r="G397" s="72"/>
      <c r="H397" s="71"/>
      <c r="I397" s="71"/>
      <c r="J397" s="71"/>
      <c r="K397" s="71"/>
      <c r="L397" s="71"/>
      <c r="M397" s="72"/>
      <c r="N397" s="71"/>
      <c r="O397" s="71"/>
      <c r="P397" s="71"/>
      <c r="Q397" s="71"/>
      <c r="R397" s="71"/>
      <c r="S397" s="71"/>
      <c r="T397" s="71"/>
      <c r="U397" s="71"/>
      <c r="V397" s="71"/>
    </row>
    <row r="398" spans="1:22" ht="15.75" customHeight="1">
      <c r="A398" s="70"/>
      <c r="B398" s="71"/>
      <c r="C398" s="72"/>
      <c r="D398" s="71"/>
      <c r="E398" s="71"/>
      <c r="F398" s="71"/>
      <c r="G398" s="72"/>
      <c r="H398" s="71"/>
      <c r="I398" s="71"/>
      <c r="J398" s="71"/>
      <c r="K398" s="71"/>
      <c r="L398" s="71"/>
      <c r="M398" s="72"/>
      <c r="N398" s="71"/>
      <c r="O398" s="71"/>
      <c r="P398" s="71"/>
      <c r="Q398" s="71"/>
      <c r="R398" s="71"/>
      <c r="S398" s="71"/>
      <c r="T398" s="71"/>
      <c r="U398" s="71"/>
      <c r="V398" s="71"/>
    </row>
    <row r="399" spans="1:22" ht="15.75" customHeight="1">
      <c r="A399" s="70"/>
      <c r="B399" s="71"/>
      <c r="C399" s="72"/>
      <c r="D399" s="71"/>
      <c r="E399" s="71"/>
      <c r="F399" s="71"/>
      <c r="G399" s="72"/>
      <c r="H399" s="71"/>
      <c r="I399" s="71"/>
      <c r="J399" s="71"/>
      <c r="K399" s="71"/>
      <c r="L399" s="71"/>
      <c r="M399" s="72"/>
      <c r="N399" s="71"/>
      <c r="O399" s="71"/>
      <c r="P399" s="71"/>
      <c r="Q399" s="71"/>
      <c r="R399" s="71"/>
      <c r="S399" s="71"/>
      <c r="T399" s="71"/>
      <c r="U399" s="71"/>
      <c r="V399" s="71"/>
    </row>
    <row r="400" spans="1:22" ht="15.75" customHeight="1">
      <c r="A400" s="70"/>
      <c r="B400" s="71"/>
      <c r="C400" s="72"/>
      <c r="D400" s="71"/>
      <c r="E400" s="71"/>
      <c r="F400" s="71"/>
      <c r="G400" s="72"/>
      <c r="H400" s="71"/>
      <c r="I400" s="71"/>
      <c r="J400" s="71"/>
      <c r="K400" s="71"/>
      <c r="L400" s="71"/>
      <c r="M400" s="72"/>
      <c r="N400" s="71"/>
      <c r="O400" s="71"/>
      <c r="P400" s="71"/>
      <c r="Q400" s="71"/>
      <c r="R400" s="71"/>
      <c r="S400" s="71"/>
      <c r="T400" s="71"/>
      <c r="U400" s="71"/>
      <c r="V400" s="71"/>
    </row>
    <row r="401" spans="1:22" ht="15.75" customHeight="1">
      <c r="A401" s="70"/>
      <c r="B401" s="71"/>
      <c r="C401" s="72"/>
      <c r="D401" s="71"/>
      <c r="E401" s="71"/>
      <c r="F401" s="71"/>
      <c r="G401" s="72"/>
      <c r="H401" s="71"/>
      <c r="I401" s="71"/>
      <c r="J401" s="71"/>
      <c r="K401" s="71"/>
      <c r="L401" s="71"/>
      <c r="M401" s="72"/>
      <c r="N401" s="71"/>
      <c r="O401" s="71"/>
      <c r="P401" s="71"/>
      <c r="Q401" s="71"/>
      <c r="R401" s="71"/>
      <c r="S401" s="71"/>
      <c r="T401" s="71"/>
      <c r="U401" s="71"/>
      <c r="V401" s="71"/>
    </row>
    <row r="402" spans="1:22" ht="15.75" customHeight="1">
      <c r="A402" s="70"/>
      <c r="B402" s="71"/>
      <c r="C402" s="72"/>
      <c r="D402" s="71"/>
      <c r="E402" s="71"/>
      <c r="F402" s="71"/>
      <c r="G402" s="72"/>
      <c r="H402" s="71"/>
      <c r="I402" s="71"/>
      <c r="J402" s="71"/>
      <c r="K402" s="71"/>
      <c r="L402" s="71"/>
      <c r="M402" s="72"/>
      <c r="N402" s="71"/>
      <c r="O402" s="71"/>
      <c r="P402" s="71"/>
      <c r="Q402" s="71"/>
      <c r="R402" s="71"/>
      <c r="S402" s="71"/>
      <c r="T402" s="71"/>
      <c r="U402" s="71"/>
      <c r="V402" s="71"/>
    </row>
    <row r="403" spans="1:22" ht="15.75" customHeight="1">
      <c r="A403" s="70"/>
      <c r="B403" s="71"/>
      <c r="C403" s="72"/>
      <c r="D403" s="71"/>
      <c r="E403" s="71"/>
      <c r="F403" s="71"/>
      <c r="G403" s="72"/>
      <c r="H403" s="71"/>
      <c r="I403" s="71"/>
      <c r="J403" s="71"/>
      <c r="K403" s="71"/>
      <c r="L403" s="71"/>
      <c r="M403" s="72"/>
      <c r="N403" s="71"/>
      <c r="O403" s="71"/>
      <c r="P403" s="71"/>
      <c r="Q403" s="71"/>
      <c r="R403" s="71"/>
      <c r="S403" s="71"/>
      <c r="T403" s="71"/>
      <c r="U403" s="71"/>
      <c r="V403" s="71"/>
    </row>
    <row r="404" spans="1:22" ht="15.75" customHeight="1">
      <c r="A404" s="70"/>
      <c r="B404" s="71"/>
      <c r="C404" s="72"/>
      <c r="D404" s="71"/>
      <c r="E404" s="71"/>
      <c r="F404" s="71"/>
      <c r="G404" s="72"/>
      <c r="H404" s="71"/>
      <c r="I404" s="71"/>
      <c r="J404" s="71"/>
      <c r="K404" s="71"/>
      <c r="L404" s="71"/>
      <c r="M404" s="72"/>
      <c r="N404" s="71"/>
      <c r="O404" s="71"/>
      <c r="P404" s="71"/>
      <c r="Q404" s="71"/>
      <c r="R404" s="71"/>
      <c r="S404" s="71"/>
      <c r="T404" s="71"/>
      <c r="U404" s="71"/>
      <c r="V404" s="71"/>
    </row>
    <row r="405" spans="1:22" ht="15.75" customHeight="1">
      <c r="A405" s="70"/>
      <c r="B405" s="71"/>
      <c r="C405" s="72"/>
      <c r="D405" s="71"/>
      <c r="E405" s="71"/>
      <c r="F405" s="71"/>
      <c r="G405" s="72"/>
      <c r="H405" s="71"/>
      <c r="I405" s="71"/>
      <c r="J405" s="71"/>
      <c r="K405" s="71"/>
      <c r="L405" s="71"/>
      <c r="M405" s="72"/>
      <c r="N405" s="71"/>
      <c r="O405" s="71"/>
      <c r="P405" s="71"/>
      <c r="Q405" s="71"/>
      <c r="R405" s="71"/>
      <c r="S405" s="71"/>
      <c r="T405" s="71"/>
      <c r="U405" s="71"/>
      <c r="V405" s="71"/>
    </row>
    <row r="406" spans="1:22" ht="15.75" customHeight="1">
      <c r="A406" s="70"/>
      <c r="B406" s="71"/>
      <c r="C406" s="72"/>
      <c r="D406" s="71"/>
      <c r="E406" s="71"/>
      <c r="F406" s="71"/>
      <c r="G406" s="72"/>
      <c r="H406" s="71"/>
      <c r="I406" s="71"/>
      <c r="J406" s="71"/>
      <c r="K406" s="71"/>
      <c r="L406" s="71"/>
      <c r="M406" s="72"/>
      <c r="N406" s="71"/>
      <c r="O406" s="71"/>
      <c r="P406" s="71"/>
      <c r="Q406" s="71"/>
      <c r="R406" s="71"/>
      <c r="S406" s="71"/>
      <c r="T406" s="71"/>
      <c r="U406" s="71"/>
      <c r="V406" s="71"/>
    </row>
    <row r="407" spans="1:22" ht="15.75" customHeight="1">
      <c r="A407" s="70"/>
      <c r="B407" s="71"/>
      <c r="C407" s="72"/>
      <c r="D407" s="71"/>
      <c r="E407" s="71"/>
      <c r="F407" s="71"/>
      <c r="G407" s="72"/>
      <c r="H407" s="71"/>
      <c r="I407" s="71"/>
      <c r="J407" s="71"/>
      <c r="K407" s="71"/>
      <c r="L407" s="71"/>
      <c r="M407" s="72"/>
      <c r="N407" s="71"/>
      <c r="O407" s="71"/>
      <c r="P407" s="71"/>
      <c r="Q407" s="71"/>
      <c r="R407" s="71"/>
      <c r="S407" s="71"/>
      <c r="T407" s="71"/>
      <c r="U407" s="71"/>
      <c r="V407" s="71"/>
    </row>
    <row r="408" spans="1:22" ht="15.75" customHeight="1">
      <c r="A408" s="70"/>
      <c r="B408" s="71"/>
      <c r="C408" s="72"/>
      <c r="D408" s="71"/>
      <c r="E408" s="71"/>
      <c r="F408" s="71"/>
      <c r="G408" s="72"/>
      <c r="H408" s="71"/>
      <c r="I408" s="71"/>
      <c r="J408" s="71"/>
      <c r="K408" s="71"/>
      <c r="L408" s="71"/>
      <c r="M408" s="72"/>
      <c r="N408" s="71"/>
      <c r="O408" s="71"/>
      <c r="P408" s="71"/>
      <c r="Q408" s="71"/>
      <c r="R408" s="71"/>
      <c r="S408" s="71"/>
      <c r="T408" s="71"/>
      <c r="U408" s="71"/>
      <c r="V408" s="71"/>
    </row>
    <row r="409" spans="1:22" ht="15.75" customHeight="1">
      <c r="A409" s="70"/>
      <c r="B409" s="71"/>
      <c r="C409" s="72"/>
      <c r="D409" s="71"/>
      <c r="E409" s="71"/>
      <c r="F409" s="71"/>
      <c r="G409" s="72"/>
      <c r="H409" s="71"/>
      <c r="I409" s="71"/>
      <c r="J409" s="71"/>
      <c r="K409" s="71"/>
      <c r="L409" s="71"/>
      <c r="M409" s="72"/>
      <c r="N409" s="71"/>
      <c r="O409" s="71"/>
      <c r="P409" s="71"/>
      <c r="Q409" s="71"/>
      <c r="R409" s="71"/>
      <c r="S409" s="71"/>
      <c r="T409" s="71"/>
      <c r="U409" s="71"/>
      <c r="V409" s="71"/>
    </row>
    <row r="410" spans="1:22" ht="15.75" customHeight="1">
      <c r="A410" s="70"/>
      <c r="B410" s="71"/>
      <c r="C410" s="72"/>
      <c r="D410" s="71"/>
      <c r="E410" s="71"/>
      <c r="F410" s="71"/>
      <c r="G410" s="72"/>
      <c r="H410" s="71"/>
      <c r="I410" s="71"/>
      <c r="J410" s="71"/>
      <c r="K410" s="71"/>
      <c r="L410" s="71"/>
      <c r="M410" s="72"/>
      <c r="N410" s="71"/>
      <c r="O410" s="71"/>
      <c r="P410" s="71"/>
      <c r="Q410" s="71"/>
      <c r="R410" s="71"/>
      <c r="S410" s="71"/>
      <c r="T410" s="71"/>
      <c r="U410" s="71"/>
      <c r="V410" s="71"/>
    </row>
    <row r="411" spans="1:22" ht="15.75" customHeight="1">
      <c r="A411" s="70"/>
      <c r="B411" s="71"/>
      <c r="C411" s="72"/>
      <c r="D411" s="71"/>
      <c r="E411" s="71"/>
      <c r="F411" s="71"/>
      <c r="G411" s="72"/>
      <c r="H411" s="71"/>
      <c r="I411" s="71"/>
      <c r="J411" s="71"/>
      <c r="K411" s="71"/>
      <c r="L411" s="71"/>
      <c r="M411" s="72"/>
      <c r="N411" s="71"/>
      <c r="O411" s="71"/>
      <c r="P411" s="71"/>
      <c r="Q411" s="71"/>
      <c r="R411" s="71"/>
      <c r="S411" s="71"/>
      <c r="T411" s="71"/>
      <c r="U411" s="71"/>
      <c r="V411" s="71"/>
    </row>
    <row r="412" spans="1:22" ht="15.75" customHeight="1">
      <c r="A412" s="70"/>
      <c r="B412" s="71"/>
      <c r="C412" s="72"/>
      <c r="D412" s="71"/>
      <c r="E412" s="71"/>
      <c r="F412" s="71"/>
      <c r="G412" s="72"/>
      <c r="H412" s="71"/>
      <c r="I412" s="71"/>
      <c r="J412" s="71"/>
      <c r="K412" s="71"/>
      <c r="L412" s="71"/>
      <c r="M412" s="72"/>
      <c r="N412" s="71"/>
      <c r="O412" s="71"/>
      <c r="P412" s="71"/>
      <c r="Q412" s="71"/>
      <c r="R412" s="71"/>
      <c r="S412" s="71"/>
      <c r="T412" s="71"/>
      <c r="U412" s="71"/>
      <c r="V412" s="71"/>
    </row>
    <row r="413" spans="1:22" ht="15.75" customHeight="1">
      <c r="A413" s="70"/>
      <c r="B413" s="71"/>
      <c r="C413" s="72"/>
      <c r="D413" s="71"/>
      <c r="E413" s="71"/>
      <c r="F413" s="71"/>
      <c r="G413" s="72"/>
      <c r="H413" s="71"/>
      <c r="I413" s="71"/>
      <c r="J413" s="71"/>
      <c r="K413" s="71"/>
      <c r="L413" s="71"/>
      <c r="M413" s="72"/>
      <c r="N413" s="71"/>
      <c r="O413" s="71"/>
      <c r="P413" s="71"/>
      <c r="Q413" s="71"/>
      <c r="R413" s="71"/>
      <c r="S413" s="71"/>
      <c r="T413" s="71"/>
      <c r="U413" s="71"/>
      <c r="V413" s="71"/>
    </row>
    <row r="414" spans="1:22" ht="15.75" customHeight="1">
      <c r="A414" s="70"/>
      <c r="B414" s="71"/>
      <c r="C414" s="72"/>
      <c r="D414" s="71"/>
      <c r="E414" s="71"/>
      <c r="F414" s="71"/>
      <c r="G414" s="72"/>
      <c r="H414" s="71"/>
      <c r="I414" s="71"/>
      <c r="J414" s="71"/>
      <c r="K414" s="71"/>
      <c r="L414" s="71"/>
      <c r="M414" s="72"/>
      <c r="N414" s="71"/>
      <c r="O414" s="71"/>
      <c r="P414" s="71"/>
      <c r="Q414" s="71"/>
      <c r="R414" s="71"/>
      <c r="S414" s="71"/>
      <c r="T414" s="71"/>
      <c r="U414" s="71"/>
      <c r="V414" s="71"/>
    </row>
    <row r="415" spans="1:22" ht="15.75" customHeight="1">
      <c r="A415" s="70"/>
      <c r="B415" s="71"/>
      <c r="C415" s="72"/>
      <c r="D415" s="71"/>
      <c r="E415" s="71"/>
      <c r="F415" s="71"/>
      <c r="G415" s="72"/>
      <c r="H415" s="71"/>
      <c r="I415" s="71"/>
      <c r="J415" s="71"/>
      <c r="K415" s="71"/>
      <c r="L415" s="71"/>
      <c r="M415" s="72"/>
      <c r="N415" s="71"/>
      <c r="O415" s="71"/>
      <c r="P415" s="71"/>
      <c r="Q415" s="71"/>
      <c r="R415" s="71"/>
      <c r="S415" s="71"/>
      <c r="T415" s="71"/>
      <c r="U415" s="71"/>
      <c r="V415" s="71"/>
    </row>
    <row r="416" spans="1:22" ht="15.75" customHeight="1">
      <c r="A416" s="70"/>
      <c r="B416" s="71"/>
      <c r="C416" s="72"/>
      <c r="D416" s="71"/>
      <c r="E416" s="71"/>
      <c r="F416" s="71"/>
      <c r="G416" s="72"/>
      <c r="H416" s="71"/>
      <c r="I416" s="71"/>
      <c r="J416" s="71"/>
      <c r="K416" s="71"/>
      <c r="L416" s="71"/>
      <c r="M416" s="72"/>
      <c r="N416" s="71"/>
      <c r="O416" s="71"/>
      <c r="P416" s="71"/>
      <c r="Q416" s="71"/>
      <c r="R416" s="71"/>
      <c r="S416" s="71"/>
      <c r="T416" s="71"/>
      <c r="U416" s="71"/>
      <c r="V416" s="71"/>
    </row>
    <row r="417" spans="1:22" ht="15.75" customHeight="1">
      <c r="A417" s="70"/>
      <c r="B417" s="71"/>
      <c r="C417" s="72"/>
      <c r="D417" s="71"/>
      <c r="E417" s="71"/>
      <c r="F417" s="71"/>
      <c r="G417" s="72"/>
      <c r="H417" s="71"/>
      <c r="I417" s="71"/>
      <c r="J417" s="71"/>
      <c r="K417" s="71"/>
      <c r="L417" s="71"/>
      <c r="M417" s="72"/>
      <c r="N417" s="71"/>
      <c r="O417" s="71"/>
      <c r="P417" s="71"/>
      <c r="Q417" s="71"/>
      <c r="R417" s="71"/>
      <c r="S417" s="71"/>
      <c r="T417" s="71"/>
      <c r="U417" s="71"/>
      <c r="V417" s="71"/>
    </row>
    <row r="418" spans="1:22" ht="15.75" customHeight="1">
      <c r="A418" s="70"/>
      <c r="B418" s="71"/>
      <c r="C418" s="72"/>
      <c r="D418" s="71"/>
      <c r="E418" s="71"/>
      <c r="F418" s="71"/>
      <c r="G418" s="72"/>
      <c r="H418" s="71"/>
      <c r="I418" s="71"/>
      <c r="J418" s="71"/>
      <c r="K418" s="71"/>
      <c r="L418" s="71"/>
      <c r="M418" s="72"/>
      <c r="N418" s="71"/>
      <c r="O418" s="71"/>
      <c r="P418" s="71"/>
      <c r="Q418" s="71"/>
      <c r="R418" s="71"/>
      <c r="S418" s="71"/>
      <c r="T418" s="71"/>
      <c r="U418" s="71"/>
      <c r="V418" s="71"/>
    </row>
    <row r="419" spans="1:22" ht="15.75" customHeight="1">
      <c r="A419" s="70"/>
      <c r="B419" s="71"/>
      <c r="C419" s="72"/>
      <c r="D419" s="71"/>
      <c r="E419" s="71"/>
      <c r="F419" s="71"/>
      <c r="G419" s="72"/>
      <c r="H419" s="71"/>
      <c r="I419" s="71"/>
      <c r="J419" s="71"/>
      <c r="K419" s="71"/>
      <c r="L419" s="71"/>
      <c r="M419" s="72"/>
      <c r="N419" s="71"/>
      <c r="O419" s="71"/>
      <c r="P419" s="71"/>
      <c r="Q419" s="71"/>
      <c r="R419" s="71"/>
      <c r="S419" s="71"/>
      <c r="T419" s="71"/>
      <c r="U419" s="71"/>
      <c r="V419" s="71"/>
    </row>
    <row r="420" spans="1:22" ht="15.75" customHeight="1">
      <c r="A420" s="70"/>
      <c r="B420" s="71"/>
      <c r="C420" s="72"/>
      <c r="D420" s="71"/>
      <c r="E420" s="71"/>
      <c r="F420" s="71"/>
      <c r="G420" s="72"/>
      <c r="H420" s="71"/>
      <c r="I420" s="71"/>
      <c r="J420" s="71"/>
      <c r="K420" s="71"/>
      <c r="L420" s="71"/>
      <c r="M420" s="72"/>
      <c r="N420" s="71"/>
      <c r="O420" s="71"/>
      <c r="P420" s="71"/>
      <c r="Q420" s="71"/>
      <c r="R420" s="71"/>
      <c r="S420" s="71"/>
      <c r="T420" s="71"/>
      <c r="U420" s="71"/>
      <c r="V420" s="71"/>
    </row>
    <row r="421" spans="1:22" ht="15.75" customHeight="1">
      <c r="A421" s="70"/>
      <c r="B421" s="71"/>
      <c r="C421" s="72"/>
      <c r="D421" s="71"/>
      <c r="E421" s="71"/>
      <c r="F421" s="71"/>
      <c r="G421" s="72"/>
      <c r="H421" s="71"/>
      <c r="I421" s="71"/>
      <c r="J421" s="71"/>
      <c r="K421" s="71"/>
      <c r="L421" s="71"/>
      <c r="M421" s="72"/>
      <c r="N421" s="71"/>
      <c r="O421" s="71"/>
      <c r="P421" s="71"/>
      <c r="Q421" s="71"/>
      <c r="R421" s="71"/>
      <c r="S421" s="71"/>
      <c r="T421" s="71"/>
      <c r="U421" s="71"/>
      <c r="V421" s="71"/>
    </row>
    <row r="422" spans="1:22" ht="15.75" customHeight="1">
      <c r="A422" s="70"/>
      <c r="B422" s="71"/>
      <c r="C422" s="72"/>
      <c r="D422" s="71"/>
      <c r="E422" s="71"/>
      <c r="F422" s="71"/>
      <c r="G422" s="72"/>
      <c r="H422" s="71"/>
      <c r="I422" s="71"/>
      <c r="J422" s="71"/>
      <c r="K422" s="71"/>
      <c r="L422" s="71"/>
      <c r="M422" s="72"/>
      <c r="N422" s="71"/>
      <c r="O422" s="71"/>
      <c r="P422" s="71"/>
      <c r="Q422" s="71"/>
      <c r="R422" s="71"/>
      <c r="S422" s="71"/>
      <c r="T422" s="71"/>
      <c r="U422" s="71"/>
      <c r="V422" s="71"/>
    </row>
    <row r="423" spans="1:22" ht="15.75" customHeight="1">
      <c r="A423" s="70"/>
      <c r="B423" s="71"/>
      <c r="C423" s="72"/>
      <c r="D423" s="71"/>
      <c r="E423" s="71"/>
      <c r="F423" s="71"/>
      <c r="G423" s="72"/>
      <c r="H423" s="71"/>
      <c r="I423" s="71"/>
      <c r="J423" s="71"/>
      <c r="K423" s="71"/>
      <c r="L423" s="71"/>
      <c r="M423" s="72"/>
      <c r="N423" s="71"/>
      <c r="O423" s="71"/>
      <c r="P423" s="71"/>
      <c r="Q423" s="71"/>
      <c r="R423" s="71"/>
      <c r="S423" s="71"/>
      <c r="T423" s="71"/>
      <c r="U423" s="71"/>
      <c r="V423" s="71"/>
    </row>
    <row r="424" spans="1:22" ht="15.75" customHeight="1">
      <c r="A424" s="70"/>
      <c r="B424" s="71"/>
      <c r="C424" s="72"/>
      <c r="D424" s="71"/>
      <c r="E424" s="71"/>
      <c r="F424" s="71"/>
      <c r="G424" s="72"/>
      <c r="H424" s="71"/>
      <c r="I424" s="71"/>
      <c r="J424" s="71"/>
      <c r="K424" s="71"/>
      <c r="L424" s="71"/>
      <c r="M424" s="72"/>
      <c r="N424" s="71"/>
      <c r="O424" s="71"/>
      <c r="P424" s="71"/>
      <c r="Q424" s="71"/>
      <c r="R424" s="71"/>
      <c r="S424" s="71"/>
      <c r="T424" s="71"/>
      <c r="U424" s="71"/>
      <c r="V424" s="71"/>
    </row>
    <row r="425" spans="1:22" ht="15.75" customHeight="1">
      <c r="A425" s="70"/>
      <c r="B425" s="71"/>
      <c r="C425" s="72"/>
      <c r="D425" s="71"/>
      <c r="E425" s="71"/>
      <c r="F425" s="71"/>
      <c r="G425" s="72"/>
      <c r="H425" s="71"/>
      <c r="I425" s="71"/>
      <c r="J425" s="71"/>
      <c r="K425" s="71"/>
      <c r="L425" s="71"/>
      <c r="M425" s="72"/>
      <c r="N425" s="71"/>
      <c r="O425" s="71"/>
      <c r="P425" s="71"/>
      <c r="Q425" s="71"/>
      <c r="R425" s="71"/>
      <c r="S425" s="71"/>
      <c r="T425" s="71"/>
      <c r="U425" s="71"/>
      <c r="V425" s="71"/>
    </row>
    <row r="426" spans="1:22" ht="15.75" customHeight="1">
      <c r="A426" s="70"/>
      <c r="B426" s="71"/>
      <c r="C426" s="72"/>
      <c r="D426" s="71"/>
      <c r="E426" s="71"/>
      <c r="F426" s="71"/>
      <c r="G426" s="72"/>
      <c r="H426" s="71"/>
      <c r="I426" s="71"/>
      <c r="J426" s="71"/>
      <c r="K426" s="71"/>
      <c r="L426" s="71"/>
      <c r="M426" s="72"/>
      <c r="N426" s="71"/>
      <c r="O426" s="71"/>
      <c r="P426" s="71"/>
      <c r="Q426" s="71"/>
      <c r="R426" s="71"/>
      <c r="S426" s="71"/>
      <c r="T426" s="71"/>
      <c r="U426" s="71"/>
      <c r="V426" s="71"/>
    </row>
    <row r="427" spans="1:22" ht="15.75" customHeight="1">
      <c r="A427" s="70"/>
      <c r="B427" s="71"/>
      <c r="C427" s="72"/>
      <c r="D427" s="71"/>
      <c r="E427" s="71"/>
      <c r="F427" s="71"/>
      <c r="G427" s="72"/>
      <c r="H427" s="71"/>
      <c r="I427" s="71"/>
      <c r="J427" s="71"/>
      <c r="K427" s="71"/>
      <c r="L427" s="71"/>
      <c r="M427" s="72"/>
      <c r="N427" s="71"/>
      <c r="O427" s="71"/>
      <c r="P427" s="71"/>
      <c r="Q427" s="71"/>
      <c r="R427" s="71"/>
      <c r="S427" s="71"/>
      <c r="T427" s="71"/>
      <c r="U427" s="71"/>
      <c r="V427" s="71"/>
    </row>
    <row r="428" spans="1:22" ht="15.75" customHeight="1">
      <c r="A428" s="70"/>
      <c r="B428" s="71"/>
      <c r="C428" s="72"/>
      <c r="D428" s="71"/>
      <c r="E428" s="71"/>
      <c r="F428" s="71"/>
      <c r="G428" s="72"/>
      <c r="H428" s="71"/>
      <c r="I428" s="71"/>
      <c r="J428" s="71"/>
      <c r="K428" s="71"/>
      <c r="L428" s="71"/>
      <c r="M428" s="72"/>
      <c r="N428" s="71"/>
      <c r="O428" s="71"/>
      <c r="P428" s="71"/>
      <c r="Q428" s="71"/>
      <c r="R428" s="71"/>
      <c r="S428" s="71"/>
      <c r="T428" s="71"/>
      <c r="U428" s="71"/>
      <c r="V428" s="71"/>
    </row>
    <row r="429" spans="1:22" ht="15.75" customHeight="1">
      <c r="A429" s="70"/>
      <c r="B429" s="71"/>
      <c r="C429" s="72"/>
      <c r="D429" s="71"/>
      <c r="E429" s="71"/>
      <c r="F429" s="71"/>
      <c r="G429" s="72"/>
      <c r="H429" s="71"/>
      <c r="I429" s="71"/>
      <c r="J429" s="71"/>
      <c r="K429" s="71"/>
      <c r="L429" s="71"/>
      <c r="M429" s="72"/>
      <c r="N429" s="71"/>
      <c r="O429" s="71"/>
      <c r="P429" s="71"/>
      <c r="Q429" s="71"/>
      <c r="R429" s="71"/>
      <c r="S429" s="71"/>
      <c r="T429" s="71"/>
      <c r="U429" s="71"/>
      <c r="V429" s="71"/>
    </row>
    <row r="430" spans="1:22" ht="15.75" customHeight="1">
      <c r="A430" s="70"/>
      <c r="B430" s="71"/>
      <c r="C430" s="72"/>
      <c r="D430" s="71"/>
      <c r="E430" s="71"/>
      <c r="F430" s="71"/>
      <c r="G430" s="72"/>
      <c r="H430" s="71"/>
      <c r="I430" s="71"/>
      <c r="J430" s="71"/>
      <c r="K430" s="71"/>
      <c r="L430" s="71"/>
      <c r="M430" s="72"/>
      <c r="N430" s="71"/>
      <c r="O430" s="71"/>
      <c r="P430" s="71"/>
      <c r="Q430" s="71"/>
      <c r="R430" s="71"/>
      <c r="S430" s="71"/>
      <c r="T430" s="71"/>
      <c r="U430" s="71"/>
      <c r="V430" s="71"/>
    </row>
    <row r="431" spans="1:22" ht="15.75" customHeight="1">
      <c r="A431" s="70"/>
      <c r="B431" s="71"/>
      <c r="C431" s="72"/>
      <c r="D431" s="71"/>
      <c r="E431" s="71"/>
      <c r="F431" s="71"/>
      <c r="G431" s="72"/>
      <c r="H431" s="71"/>
      <c r="I431" s="71"/>
      <c r="J431" s="71"/>
      <c r="K431" s="71"/>
      <c r="L431" s="71"/>
      <c r="M431" s="72"/>
      <c r="N431" s="71"/>
      <c r="O431" s="71"/>
      <c r="P431" s="71"/>
      <c r="Q431" s="71"/>
      <c r="R431" s="71"/>
      <c r="S431" s="71"/>
      <c r="T431" s="71"/>
      <c r="U431" s="71"/>
      <c r="V431" s="71"/>
    </row>
    <row r="432" spans="1:22" ht="15.75" customHeight="1">
      <c r="A432" s="70"/>
      <c r="B432" s="71"/>
      <c r="C432" s="72"/>
      <c r="D432" s="71"/>
      <c r="E432" s="71"/>
      <c r="F432" s="71"/>
      <c r="G432" s="72"/>
      <c r="H432" s="71"/>
      <c r="I432" s="71"/>
      <c r="J432" s="71"/>
      <c r="K432" s="71"/>
      <c r="L432" s="71"/>
      <c r="M432" s="72"/>
      <c r="N432" s="71"/>
      <c r="O432" s="71"/>
      <c r="P432" s="71"/>
      <c r="Q432" s="71"/>
      <c r="R432" s="71"/>
      <c r="S432" s="71"/>
      <c r="T432" s="71"/>
      <c r="U432" s="71"/>
      <c r="V432" s="71"/>
    </row>
    <row r="433" spans="1:22" ht="15.75" customHeight="1">
      <c r="A433" s="70"/>
      <c r="B433" s="71"/>
      <c r="C433" s="72"/>
      <c r="D433" s="71"/>
      <c r="E433" s="71"/>
      <c r="F433" s="71"/>
      <c r="G433" s="72"/>
      <c r="H433" s="71"/>
      <c r="I433" s="71"/>
      <c r="J433" s="71"/>
      <c r="K433" s="71"/>
      <c r="L433" s="71"/>
      <c r="M433" s="72"/>
      <c r="N433" s="71"/>
      <c r="O433" s="71"/>
      <c r="P433" s="71"/>
      <c r="Q433" s="71"/>
      <c r="R433" s="71"/>
      <c r="S433" s="71"/>
      <c r="T433" s="71"/>
      <c r="U433" s="71"/>
      <c r="V433" s="71"/>
    </row>
    <row r="434" spans="1:22" ht="15.75" customHeight="1">
      <c r="A434" s="70"/>
      <c r="B434" s="71"/>
      <c r="C434" s="72"/>
      <c r="D434" s="71"/>
      <c r="E434" s="71"/>
      <c r="F434" s="71"/>
      <c r="G434" s="72"/>
      <c r="H434" s="71"/>
      <c r="I434" s="71"/>
      <c r="J434" s="71"/>
      <c r="K434" s="71"/>
      <c r="L434" s="71"/>
      <c r="M434" s="72"/>
      <c r="N434" s="71"/>
      <c r="O434" s="71"/>
      <c r="P434" s="71"/>
      <c r="Q434" s="71"/>
      <c r="R434" s="71"/>
      <c r="S434" s="71"/>
      <c r="T434" s="71"/>
      <c r="U434" s="71"/>
      <c r="V434" s="71"/>
    </row>
    <row r="435" spans="1:22" ht="15.75" customHeight="1">
      <c r="A435" s="70"/>
      <c r="B435" s="71"/>
      <c r="C435" s="72"/>
      <c r="D435" s="71"/>
      <c r="E435" s="71"/>
      <c r="F435" s="71"/>
      <c r="G435" s="72"/>
      <c r="H435" s="71"/>
      <c r="I435" s="71"/>
      <c r="J435" s="71"/>
      <c r="K435" s="71"/>
      <c r="L435" s="71"/>
      <c r="M435" s="72"/>
      <c r="N435" s="71"/>
      <c r="O435" s="71"/>
      <c r="P435" s="71"/>
      <c r="Q435" s="71"/>
      <c r="R435" s="71"/>
      <c r="S435" s="71"/>
      <c r="T435" s="71"/>
      <c r="U435" s="71"/>
      <c r="V435" s="71"/>
    </row>
    <row r="436" spans="1:22" ht="15.75" customHeight="1">
      <c r="A436" s="70"/>
      <c r="B436" s="71"/>
      <c r="C436" s="72"/>
      <c r="D436" s="71"/>
      <c r="E436" s="71"/>
      <c r="F436" s="71"/>
      <c r="G436" s="72"/>
      <c r="H436" s="71"/>
      <c r="I436" s="71"/>
      <c r="J436" s="71"/>
      <c r="K436" s="71"/>
      <c r="L436" s="71"/>
      <c r="M436" s="72"/>
      <c r="N436" s="71"/>
      <c r="O436" s="71"/>
      <c r="P436" s="71"/>
      <c r="Q436" s="71"/>
      <c r="R436" s="71"/>
      <c r="S436" s="71"/>
      <c r="T436" s="71"/>
      <c r="U436" s="71"/>
      <c r="V436" s="71"/>
    </row>
    <row r="437" spans="1:22" ht="15.75" customHeight="1">
      <c r="A437" s="70"/>
      <c r="B437" s="71"/>
      <c r="C437" s="72"/>
      <c r="D437" s="71"/>
      <c r="E437" s="71"/>
      <c r="F437" s="71"/>
      <c r="G437" s="72"/>
      <c r="H437" s="71"/>
      <c r="I437" s="71"/>
      <c r="J437" s="71"/>
      <c r="K437" s="71"/>
      <c r="L437" s="71"/>
      <c r="M437" s="72"/>
      <c r="N437" s="71"/>
      <c r="O437" s="71"/>
      <c r="P437" s="71"/>
      <c r="Q437" s="71"/>
      <c r="R437" s="71"/>
      <c r="S437" s="71"/>
      <c r="T437" s="71"/>
      <c r="U437" s="71"/>
      <c r="V437" s="71"/>
    </row>
    <row r="438" spans="1:22" ht="15.75" customHeight="1">
      <c r="A438" s="70"/>
      <c r="B438" s="71"/>
      <c r="C438" s="72"/>
      <c r="D438" s="71"/>
      <c r="E438" s="71"/>
      <c r="F438" s="71"/>
      <c r="G438" s="72"/>
      <c r="H438" s="71"/>
      <c r="I438" s="71"/>
      <c r="J438" s="71"/>
      <c r="K438" s="71"/>
      <c r="L438" s="71"/>
      <c r="M438" s="72"/>
      <c r="N438" s="71"/>
      <c r="O438" s="71"/>
      <c r="P438" s="71"/>
      <c r="Q438" s="71"/>
      <c r="R438" s="71"/>
      <c r="S438" s="71"/>
      <c r="T438" s="71"/>
      <c r="U438" s="71"/>
      <c r="V438" s="71"/>
    </row>
    <row r="439" spans="1:22" ht="15.75" customHeight="1">
      <c r="A439" s="70"/>
      <c r="B439" s="71"/>
      <c r="C439" s="72"/>
      <c r="D439" s="71"/>
      <c r="E439" s="71"/>
      <c r="F439" s="71"/>
      <c r="G439" s="72"/>
      <c r="H439" s="71"/>
      <c r="I439" s="71"/>
      <c r="J439" s="71"/>
      <c r="K439" s="71"/>
      <c r="L439" s="71"/>
      <c r="M439" s="72"/>
      <c r="N439" s="71"/>
      <c r="O439" s="71"/>
      <c r="P439" s="71"/>
      <c r="Q439" s="71"/>
      <c r="R439" s="71"/>
      <c r="S439" s="71"/>
      <c r="T439" s="71"/>
      <c r="U439" s="71"/>
      <c r="V439" s="71"/>
    </row>
    <row r="440" spans="1:22" ht="15.75" customHeight="1">
      <c r="A440" s="70"/>
      <c r="B440" s="71"/>
      <c r="C440" s="72"/>
      <c r="D440" s="71"/>
      <c r="E440" s="71"/>
      <c r="F440" s="71"/>
      <c r="G440" s="72"/>
      <c r="H440" s="71"/>
      <c r="I440" s="71"/>
      <c r="J440" s="71"/>
      <c r="K440" s="71"/>
      <c r="L440" s="71"/>
      <c r="M440" s="72"/>
      <c r="N440" s="71"/>
      <c r="O440" s="71"/>
      <c r="P440" s="71"/>
      <c r="Q440" s="71"/>
      <c r="R440" s="71"/>
      <c r="S440" s="71"/>
      <c r="T440" s="71"/>
      <c r="U440" s="71"/>
      <c r="V440" s="71"/>
    </row>
    <row r="441" spans="1:22" ht="15.75" customHeight="1">
      <c r="A441" s="70"/>
      <c r="B441" s="71"/>
      <c r="C441" s="72"/>
      <c r="D441" s="71"/>
      <c r="E441" s="71"/>
      <c r="F441" s="71"/>
      <c r="G441" s="72"/>
      <c r="H441" s="71"/>
      <c r="I441" s="71"/>
      <c r="J441" s="71"/>
      <c r="K441" s="71"/>
      <c r="L441" s="71"/>
      <c r="M441" s="72"/>
      <c r="N441" s="71"/>
      <c r="O441" s="71"/>
      <c r="P441" s="71"/>
      <c r="Q441" s="71"/>
      <c r="R441" s="71"/>
      <c r="S441" s="71"/>
      <c r="T441" s="71"/>
      <c r="U441" s="71"/>
      <c r="V441" s="71"/>
    </row>
    <row r="442" spans="1:22" ht="15.75" customHeight="1">
      <c r="A442" s="70"/>
      <c r="B442" s="71"/>
      <c r="C442" s="72"/>
      <c r="D442" s="71"/>
      <c r="E442" s="71"/>
      <c r="F442" s="71"/>
      <c r="G442" s="72"/>
      <c r="H442" s="71"/>
      <c r="I442" s="71"/>
      <c r="J442" s="71"/>
      <c r="K442" s="71"/>
      <c r="L442" s="71"/>
      <c r="M442" s="72"/>
      <c r="N442" s="71"/>
      <c r="O442" s="71"/>
      <c r="P442" s="71"/>
      <c r="Q442" s="71"/>
      <c r="R442" s="71"/>
      <c r="S442" s="71"/>
      <c r="T442" s="71"/>
      <c r="U442" s="71"/>
      <c r="V442" s="71"/>
    </row>
    <row r="443" spans="1:22" ht="15.75" customHeight="1">
      <c r="A443" s="70"/>
      <c r="B443" s="71"/>
      <c r="C443" s="72"/>
      <c r="D443" s="71"/>
      <c r="E443" s="71"/>
      <c r="F443" s="71"/>
      <c r="G443" s="72"/>
      <c r="H443" s="71"/>
      <c r="I443" s="71"/>
      <c r="J443" s="71"/>
      <c r="K443" s="71"/>
      <c r="L443" s="71"/>
      <c r="M443" s="72"/>
      <c r="N443" s="71"/>
      <c r="O443" s="71"/>
      <c r="P443" s="71"/>
      <c r="Q443" s="71"/>
      <c r="R443" s="71"/>
      <c r="S443" s="71"/>
      <c r="T443" s="71"/>
      <c r="U443" s="71"/>
      <c r="V443" s="71"/>
    </row>
    <row r="444" spans="1:22" ht="15.75" customHeight="1">
      <c r="A444" s="70"/>
      <c r="B444" s="71"/>
      <c r="C444" s="72"/>
      <c r="D444" s="71"/>
      <c r="E444" s="71"/>
      <c r="F444" s="71"/>
      <c r="G444" s="72"/>
      <c r="H444" s="71"/>
      <c r="I444" s="71"/>
      <c r="J444" s="71"/>
      <c r="K444" s="71"/>
      <c r="L444" s="71"/>
      <c r="M444" s="72"/>
      <c r="N444" s="71"/>
      <c r="O444" s="71"/>
      <c r="P444" s="71"/>
      <c r="Q444" s="71"/>
      <c r="R444" s="71"/>
      <c r="S444" s="71"/>
      <c r="T444" s="71"/>
      <c r="U444" s="71"/>
      <c r="V444" s="71"/>
    </row>
    <row r="445" spans="1:22" ht="15.75" customHeight="1">
      <c r="A445" s="70"/>
      <c r="B445" s="71"/>
      <c r="C445" s="72"/>
      <c r="D445" s="71"/>
      <c r="E445" s="71"/>
      <c r="F445" s="71"/>
      <c r="G445" s="72"/>
      <c r="H445" s="71"/>
      <c r="I445" s="71"/>
      <c r="J445" s="71"/>
      <c r="K445" s="71"/>
      <c r="L445" s="71"/>
      <c r="M445" s="72"/>
      <c r="N445" s="71"/>
      <c r="O445" s="71"/>
      <c r="P445" s="71"/>
      <c r="Q445" s="71"/>
      <c r="R445" s="71"/>
      <c r="S445" s="71"/>
      <c r="T445" s="71"/>
      <c r="U445" s="71"/>
      <c r="V445" s="71"/>
    </row>
    <row r="446" spans="1:22" ht="15.75" customHeight="1">
      <c r="A446" s="70"/>
      <c r="B446" s="71"/>
      <c r="C446" s="72"/>
      <c r="D446" s="71"/>
      <c r="E446" s="71"/>
      <c r="F446" s="71"/>
      <c r="G446" s="72"/>
      <c r="H446" s="71"/>
      <c r="I446" s="71"/>
      <c r="J446" s="71"/>
      <c r="K446" s="71"/>
      <c r="L446" s="71"/>
      <c r="M446" s="72"/>
      <c r="N446" s="71"/>
      <c r="O446" s="71"/>
      <c r="P446" s="71"/>
      <c r="Q446" s="71"/>
      <c r="R446" s="71"/>
      <c r="S446" s="71"/>
      <c r="T446" s="71"/>
      <c r="U446" s="71"/>
      <c r="V446" s="71"/>
    </row>
    <row r="447" spans="1:22" ht="15.75" customHeight="1">
      <c r="A447" s="70"/>
      <c r="B447" s="71"/>
      <c r="C447" s="72"/>
      <c r="D447" s="71"/>
      <c r="E447" s="71"/>
      <c r="F447" s="71"/>
      <c r="G447" s="72"/>
      <c r="H447" s="71"/>
      <c r="I447" s="71"/>
      <c r="J447" s="71"/>
      <c r="K447" s="71"/>
      <c r="L447" s="71"/>
      <c r="M447" s="72"/>
      <c r="N447" s="71"/>
      <c r="O447" s="71"/>
      <c r="P447" s="71"/>
      <c r="Q447" s="71"/>
      <c r="R447" s="71"/>
      <c r="S447" s="71"/>
      <c r="T447" s="71"/>
      <c r="U447" s="71"/>
      <c r="V447" s="71"/>
    </row>
    <row r="448" spans="1:22" ht="15.75" customHeight="1">
      <c r="A448" s="70"/>
      <c r="B448" s="71"/>
      <c r="C448" s="72"/>
      <c r="D448" s="71"/>
      <c r="E448" s="71"/>
      <c r="F448" s="71"/>
      <c r="G448" s="72"/>
      <c r="H448" s="71"/>
      <c r="I448" s="71"/>
      <c r="J448" s="71"/>
      <c r="K448" s="71"/>
      <c r="L448" s="71"/>
      <c r="M448" s="72"/>
      <c r="N448" s="71"/>
      <c r="O448" s="71"/>
      <c r="P448" s="71"/>
      <c r="Q448" s="71"/>
      <c r="R448" s="71"/>
      <c r="S448" s="71"/>
      <c r="T448" s="71"/>
      <c r="U448" s="71"/>
      <c r="V448" s="71"/>
    </row>
    <row r="449" spans="1:22" ht="15.75" customHeight="1">
      <c r="A449" s="70"/>
      <c r="B449" s="71"/>
      <c r="C449" s="72"/>
      <c r="D449" s="71"/>
      <c r="E449" s="71"/>
      <c r="F449" s="71"/>
      <c r="G449" s="72"/>
      <c r="H449" s="71"/>
      <c r="I449" s="71"/>
      <c r="J449" s="71"/>
      <c r="K449" s="71"/>
      <c r="L449" s="71"/>
      <c r="M449" s="72"/>
      <c r="N449" s="71"/>
      <c r="O449" s="71"/>
      <c r="P449" s="71"/>
      <c r="Q449" s="71"/>
      <c r="R449" s="71"/>
      <c r="S449" s="71"/>
      <c r="T449" s="71"/>
      <c r="U449" s="71"/>
      <c r="V449" s="71"/>
    </row>
    <row r="450" spans="1:22" ht="15.75" customHeight="1">
      <c r="A450" s="70"/>
      <c r="B450" s="71"/>
      <c r="C450" s="72"/>
      <c r="D450" s="71"/>
      <c r="E450" s="71"/>
      <c r="F450" s="71"/>
      <c r="G450" s="72"/>
      <c r="H450" s="71"/>
      <c r="I450" s="71"/>
      <c r="J450" s="71"/>
      <c r="K450" s="71"/>
      <c r="L450" s="71"/>
      <c r="M450" s="72"/>
      <c r="N450" s="71"/>
      <c r="O450" s="71"/>
      <c r="P450" s="71"/>
      <c r="Q450" s="71"/>
      <c r="R450" s="71"/>
      <c r="S450" s="71"/>
      <c r="T450" s="71"/>
      <c r="U450" s="71"/>
      <c r="V450" s="71"/>
    </row>
    <row r="451" spans="1:22" ht="15.75" customHeight="1">
      <c r="A451" s="70"/>
      <c r="B451" s="71"/>
      <c r="C451" s="72"/>
      <c r="D451" s="71"/>
      <c r="E451" s="71"/>
      <c r="F451" s="71"/>
      <c r="G451" s="72"/>
      <c r="H451" s="71"/>
      <c r="I451" s="71"/>
      <c r="J451" s="71"/>
      <c r="K451" s="71"/>
      <c r="L451" s="71"/>
      <c r="M451" s="72"/>
      <c r="N451" s="71"/>
      <c r="O451" s="71"/>
      <c r="P451" s="71"/>
      <c r="Q451" s="71"/>
      <c r="R451" s="71"/>
      <c r="S451" s="71"/>
      <c r="T451" s="71"/>
      <c r="U451" s="71"/>
      <c r="V451" s="71"/>
    </row>
    <row r="452" spans="1:22" ht="15.75" customHeight="1">
      <c r="A452" s="70"/>
      <c r="B452" s="71"/>
      <c r="C452" s="72"/>
      <c r="D452" s="71"/>
      <c r="E452" s="71"/>
      <c r="F452" s="71"/>
      <c r="G452" s="72"/>
      <c r="H452" s="71"/>
      <c r="I452" s="71"/>
      <c r="J452" s="71"/>
      <c r="K452" s="71"/>
      <c r="L452" s="71"/>
      <c r="M452" s="72"/>
      <c r="N452" s="71"/>
      <c r="O452" s="71"/>
      <c r="P452" s="71"/>
      <c r="Q452" s="71"/>
      <c r="R452" s="71"/>
      <c r="S452" s="71"/>
      <c r="T452" s="71"/>
      <c r="U452" s="71"/>
      <c r="V452" s="71"/>
    </row>
    <row r="453" spans="1:22" ht="15.75" customHeight="1">
      <c r="A453" s="70"/>
      <c r="B453" s="71"/>
      <c r="C453" s="72"/>
      <c r="D453" s="71"/>
      <c r="E453" s="71"/>
      <c r="F453" s="71"/>
      <c r="G453" s="72"/>
      <c r="H453" s="71"/>
      <c r="I453" s="71"/>
      <c r="J453" s="71"/>
      <c r="K453" s="71"/>
      <c r="L453" s="71"/>
      <c r="M453" s="72"/>
      <c r="N453" s="71"/>
      <c r="O453" s="71"/>
      <c r="P453" s="71"/>
      <c r="Q453" s="71"/>
      <c r="R453" s="71"/>
      <c r="S453" s="71"/>
      <c r="T453" s="71"/>
      <c r="U453" s="71"/>
      <c r="V453" s="71"/>
    </row>
    <row r="454" spans="1:22" ht="15.75" customHeight="1">
      <c r="A454" s="70"/>
      <c r="B454" s="71"/>
      <c r="C454" s="72"/>
      <c r="D454" s="71"/>
      <c r="E454" s="71"/>
      <c r="F454" s="71"/>
      <c r="G454" s="72"/>
      <c r="H454" s="71"/>
      <c r="I454" s="71"/>
      <c r="J454" s="71"/>
      <c r="K454" s="71"/>
      <c r="L454" s="71"/>
      <c r="M454" s="72"/>
      <c r="N454" s="71"/>
      <c r="O454" s="71"/>
      <c r="P454" s="71"/>
      <c r="Q454" s="71"/>
      <c r="R454" s="71"/>
      <c r="S454" s="71"/>
      <c r="T454" s="71"/>
      <c r="U454" s="71"/>
      <c r="V454" s="71"/>
    </row>
    <row r="455" spans="1:22" ht="15.75" customHeight="1">
      <c r="A455" s="70"/>
      <c r="B455" s="71"/>
      <c r="C455" s="72"/>
      <c r="D455" s="71"/>
      <c r="E455" s="71"/>
      <c r="F455" s="71"/>
      <c r="G455" s="72"/>
      <c r="H455" s="71"/>
      <c r="I455" s="71"/>
      <c r="J455" s="71"/>
      <c r="K455" s="71"/>
      <c r="L455" s="71"/>
      <c r="M455" s="72"/>
      <c r="N455" s="71"/>
      <c r="O455" s="71"/>
      <c r="P455" s="71"/>
      <c r="Q455" s="71"/>
      <c r="R455" s="71"/>
      <c r="S455" s="71"/>
      <c r="T455" s="71"/>
      <c r="U455" s="71"/>
      <c r="V455" s="71"/>
    </row>
    <row r="456" spans="1:22" ht="15.75" customHeight="1">
      <c r="A456" s="70"/>
      <c r="B456" s="71"/>
      <c r="C456" s="72"/>
      <c r="D456" s="71"/>
      <c r="E456" s="71"/>
      <c r="F456" s="71"/>
      <c r="G456" s="72"/>
      <c r="H456" s="71"/>
      <c r="I456" s="71"/>
      <c r="J456" s="71"/>
      <c r="K456" s="71"/>
      <c r="L456" s="71"/>
      <c r="M456" s="72"/>
      <c r="N456" s="71"/>
      <c r="O456" s="71"/>
      <c r="P456" s="71"/>
      <c r="Q456" s="71"/>
      <c r="R456" s="71"/>
      <c r="S456" s="71"/>
      <c r="T456" s="71"/>
      <c r="U456" s="71"/>
      <c r="V456" s="71"/>
    </row>
    <row r="457" spans="1:22" ht="15.75" customHeight="1">
      <c r="A457" s="70"/>
      <c r="B457" s="71"/>
      <c r="C457" s="72"/>
      <c r="D457" s="71"/>
      <c r="E457" s="71"/>
      <c r="F457" s="71"/>
      <c r="G457" s="72"/>
      <c r="H457" s="71"/>
      <c r="I457" s="71"/>
      <c r="J457" s="71"/>
      <c r="K457" s="71"/>
      <c r="L457" s="71"/>
      <c r="M457" s="72"/>
      <c r="N457" s="71"/>
      <c r="O457" s="71"/>
      <c r="P457" s="71"/>
      <c r="Q457" s="71"/>
      <c r="R457" s="71"/>
      <c r="S457" s="71"/>
      <c r="T457" s="71"/>
      <c r="U457" s="71"/>
      <c r="V457" s="71"/>
    </row>
    <row r="458" spans="1:22" ht="15.75" customHeight="1">
      <c r="A458" s="70"/>
      <c r="B458" s="71"/>
      <c r="C458" s="72"/>
      <c r="D458" s="71"/>
      <c r="E458" s="71"/>
      <c r="F458" s="71"/>
      <c r="G458" s="72"/>
      <c r="H458" s="71"/>
      <c r="I458" s="71"/>
      <c r="J458" s="71"/>
      <c r="K458" s="71"/>
      <c r="L458" s="71"/>
      <c r="M458" s="72"/>
      <c r="N458" s="71"/>
      <c r="O458" s="71"/>
      <c r="P458" s="71"/>
      <c r="Q458" s="71"/>
      <c r="R458" s="71"/>
      <c r="S458" s="71"/>
      <c r="T458" s="71"/>
      <c r="U458" s="71"/>
      <c r="V458" s="71"/>
    </row>
    <row r="459" spans="1:22" ht="15.75" customHeight="1">
      <c r="A459" s="70"/>
      <c r="B459" s="71"/>
      <c r="C459" s="72"/>
      <c r="D459" s="71"/>
      <c r="E459" s="71"/>
      <c r="F459" s="71"/>
      <c r="G459" s="72"/>
      <c r="H459" s="71"/>
      <c r="I459" s="71"/>
      <c r="J459" s="71"/>
      <c r="K459" s="71"/>
      <c r="L459" s="71"/>
      <c r="M459" s="72"/>
      <c r="N459" s="71"/>
      <c r="O459" s="71"/>
      <c r="P459" s="71"/>
      <c r="Q459" s="71"/>
      <c r="R459" s="71"/>
      <c r="S459" s="71"/>
      <c r="T459" s="71"/>
      <c r="U459" s="71"/>
      <c r="V459" s="71"/>
    </row>
    <row r="460" spans="1:22" ht="15.75" customHeight="1">
      <c r="A460" s="70"/>
      <c r="B460" s="71"/>
      <c r="C460" s="72"/>
      <c r="D460" s="71"/>
      <c r="E460" s="71"/>
      <c r="F460" s="71"/>
      <c r="G460" s="72"/>
      <c r="H460" s="71"/>
      <c r="I460" s="71"/>
      <c r="J460" s="71"/>
      <c r="K460" s="71"/>
      <c r="L460" s="71"/>
      <c r="M460" s="72"/>
      <c r="N460" s="71"/>
      <c r="O460" s="71"/>
      <c r="P460" s="71"/>
      <c r="Q460" s="71"/>
      <c r="R460" s="71"/>
      <c r="S460" s="71"/>
      <c r="T460" s="71"/>
      <c r="U460" s="71"/>
      <c r="V460" s="71"/>
    </row>
    <row r="461" spans="1:22" ht="15.75" customHeight="1">
      <c r="A461" s="70"/>
      <c r="B461" s="71"/>
      <c r="C461" s="72"/>
      <c r="D461" s="71"/>
      <c r="E461" s="71"/>
      <c r="F461" s="71"/>
      <c r="G461" s="72"/>
      <c r="H461" s="71"/>
      <c r="I461" s="71"/>
      <c r="J461" s="71"/>
      <c r="K461" s="71"/>
      <c r="L461" s="71"/>
      <c r="M461" s="72"/>
      <c r="N461" s="71"/>
      <c r="O461" s="71"/>
      <c r="P461" s="71"/>
      <c r="Q461" s="71"/>
      <c r="R461" s="71"/>
      <c r="S461" s="71"/>
      <c r="T461" s="71"/>
      <c r="U461" s="71"/>
      <c r="V461" s="71"/>
    </row>
    <row r="462" spans="1:22" ht="15.75" customHeight="1">
      <c r="A462" s="70"/>
      <c r="B462" s="71"/>
      <c r="C462" s="72"/>
      <c r="D462" s="71"/>
      <c r="E462" s="71"/>
      <c r="F462" s="71"/>
      <c r="G462" s="72"/>
      <c r="H462" s="71"/>
      <c r="I462" s="71"/>
      <c r="J462" s="71"/>
      <c r="K462" s="71"/>
      <c r="L462" s="71"/>
      <c r="M462" s="72"/>
      <c r="N462" s="71"/>
      <c r="O462" s="71"/>
      <c r="P462" s="71"/>
      <c r="Q462" s="71"/>
      <c r="R462" s="71"/>
      <c r="S462" s="71"/>
      <c r="T462" s="71"/>
      <c r="U462" s="71"/>
      <c r="V462" s="71"/>
    </row>
    <row r="463" spans="1:22" ht="15.75" customHeight="1">
      <c r="A463" s="70"/>
      <c r="B463" s="71"/>
      <c r="C463" s="72"/>
      <c r="D463" s="71"/>
      <c r="E463" s="71"/>
      <c r="F463" s="71"/>
      <c r="G463" s="72"/>
      <c r="H463" s="71"/>
      <c r="I463" s="71"/>
      <c r="J463" s="71"/>
      <c r="K463" s="71"/>
      <c r="L463" s="71"/>
      <c r="M463" s="72"/>
      <c r="N463" s="71"/>
      <c r="O463" s="71"/>
      <c r="P463" s="71"/>
      <c r="Q463" s="71"/>
      <c r="R463" s="71"/>
      <c r="S463" s="71"/>
      <c r="T463" s="71"/>
      <c r="U463" s="71"/>
      <c r="V463" s="71"/>
    </row>
    <row r="464" spans="1:22" ht="15.75" customHeight="1">
      <c r="A464" s="70"/>
      <c r="B464" s="71"/>
      <c r="C464" s="72"/>
      <c r="D464" s="71"/>
      <c r="E464" s="71"/>
      <c r="F464" s="71"/>
      <c r="G464" s="72"/>
      <c r="H464" s="71"/>
      <c r="I464" s="71"/>
      <c r="J464" s="71"/>
      <c r="K464" s="71"/>
      <c r="L464" s="71"/>
      <c r="M464" s="72"/>
      <c r="N464" s="71"/>
      <c r="O464" s="71"/>
      <c r="P464" s="71"/>
      <c r="Q464" s="71"/>
      <c r="R464" s="71"/>
      <c r="S464" s="71"/>
      <c r="T464" s="71"/>
      <c r="U464" s="71"/>
      <c r="V464" s="71"/>
    </row>
    <row r="465" spans="1:22" ht="15.75" customHeight="1">
      <c r="A465" s="70"/>
      <c r="B465" s="71"/>
      <c r="C465" s="72"/>
      <c r="D465" s="71"/>
      <c r="E465" s="71"/>
      <c r="F465" s="71"/>
      <c r="G465" s="72"/>
      <c r="H465" s="71"/>
      <c r="I465" s="71"/>
      <c r="J465" s="71"/>
      <c r="K465" s="71"/>
      <c r="L465" s="71"/>
      <c r="M465" s="72"/>
      <c r="N465" s="71"/>
      <c r="O465" s="71"/>
      <c r="P465" s="71"/>
      <c r="Q465" s="71"/>
      <c r="R465" s="71"/>
      <c r="S465" s="71"/>
      <c r="T465" s="71"/>
      <c r="U465" s="71"/>
      <c r="V465" s="71"/>
    </row>
    <row r="466" spans="1:22" ht="15.75" customHeight="1">
      <c r="A466" s="70"/>
      <c r="B466" s="71"/>
      <c r="C466" s="72"/>
      <c r="D466" s="71"/>
      <c r="E466" s="71"/>
      <c r="F466" s="71"/>
      <c r="G466" s="72"/>
      <c r="H466" s="71"/>
      <c r="I466" s="71"/>
      <c r="J466" s="71"/>
      <c r="K466" s="71"/>
      <c r="L466" s="71"/>
      <c r="M466" s="72"/>
      <c r="N466" s="71"/>
      <c r="O466" s="71"/>
      <c r="P466" s="71"/>
      <c r="Q466" s="71"/>
      <c r="R466" s="71"/>
      <c r="S466" s="71"/>
      <c r="T466" s="71"/>
      <c r="U466" s="71"/>
      <c r="V466" s="71"/>
    </row>
    <row r="467" spans="1:22" ht="15.75" customHeight="1">
      <c r="A467" s="70"/>
      <c r="B467" s="71"/>
      <c r="C467" s="72"/>
      <c r="D467" s="71"/>
      <c r="E467" s="71"/>
      <c r="F467" s="71"/>
      <c r="G467" s="72"/>
      <c r="H467" s="71"/>
      <c r="I467" s="71"/>
      <c r="J467" s="71"/>
      <c r="K467" s="71"/>
      <c r="L467" s="71"/>
      <c r="M467" s="72"/>
      <c r="N467" s="71"/>
      <c r="O467" s="71"/>
      <c r="P467" s="71"/>
      <c r="Q467" s="71"/>
      <c r="R467" s="71"/>
      <c r="S467" s="71"/>
      <c r="T467" s="71"/>
      <c r="U467" s="71"/>
      <c r="V467" s="71"/>
    </row>
    <row r="468" spans="1:22" ht="15.75" customHeight="1">
      <c r="A468" s="70"/>
      <c r="B468" s="71"/>
      <c r="C468" s="72"/>
      <c r="D468" s="71"/>
      <c r="E468" s="71"/>
      <c r="F468" s="71"/>
      <c r="G468" s="72"/>
      <c r="H468" s="71"/>
      <c r="I468" s="71"/>
      <c r="J468" s="71"/>
      <c r="K468" s="71"/>
      <c r="L468" s="71"/>
      <c r="M468" s="72"/>
      <c r="N468" s="71"/>
      <c r="O468" s="71"/>
      <c r="P468" s="71"/>
      <c r="Q468" s="71"/>
      <c r="R468" s="71"/>
      <c r="S468" s="71"/>
      <c r="T468" s="71"/>
      <c r="U468" s="71"/>
      <c r="V468" s="71"/>
    </row>
    <row r="469" spans="1:22" ht="15.75" customHeight="1">
      <c r="A469" s="70"/>
      <c r="B469" s="71"/>
      <c r="C469" s="72"/>
      <c r="D469" s="71"/>
      <c r="E469" s="71"/>
      <c r="F469" s="71"/>
      <c r="G469" s="72"/>
      <c r="H469" s="71"/>
      <c r="I469" s="71"/>
      <c r="J469" s="71"/>
      <c r="K469" s="71"/>
      <c r="L469" s="71"/>
      <c r="M469" s="72"/>
      <c r="N469" s="71"/>
      <c r="O469" s="71"/>
      <c r="P469" s="71"/>
      <c r="Q469" s="71"/>
      <c r="R469" s="71"/>
      <c r="S469" s="71"/>
      <c r="T469" s="71"/>
      <c r="U469" s="71"/>
      <c r="V469" s="71"/>
    </row>
    <row r="470" spans="1:22" ht="15.75" customHeight="1">
      <c r="A470" s="70"/>
      <c r="B470" s="71"/>
      <c r="C470" s="72"/>
      <c r="D470" s="71"/>
      <c r="E470" s="71"/>
      <c r="F470" s="71"/>
      <c r="G470" s="72"/>
      <c r="H470" s="71"/>
      <c r="I470" s="71"/>
      <c r="J470" s="71"/>
      <c r="K470" s="71"/>
      <c r="L470" s="71"/>
      <c r="M470" s="72"/>
      <c r="N470" s="71"/>
      <c r="O470" s="71"/>
      <c r="P470" s="71"/>
      <c r="Q470" s="71"/>
      <c r="R470" s="71"/>
      <c r="S470" s="71"/>
      <c r="T470" s="71"/>
      <c r="U470" s="71"/>
      <c r="V470" s="71"/>
    </row>
    <row r="471" spans="1:22" ht="15.75" customHeight="1">
      <c r="A471" s="70"/>
      <c r="B471" s="71"/>
      <c r="C471" s="72"/>
      <c r="D471" s="71"/>
      <c r="E471" s="71"/>
      <c r="F471" s="71"/>
      <c r="G471" s="72"/>
      <c r="H471" s="71"/>
      <c r="I471" s="71"/>
      <c r="J471" s="71"/>
      <c r="K471" s="71"/>
      <c r="L471" s="71"/>
      <c r="M471" s="72"/>
      <c r="N471" s="71"/>
      <c r="O471" s="71"/>
      <c r="P471" s="71"/>
      <c r="Q471" s="71"/>
      <c r="R471" s="71"/>
      <c r="S471" s="71"/>
      <c r="T471" s="71"/>
      <c r="U471" s="71"/>
      <c r="V471" s="71"/>
    </row>
    <row r="472" spans="1:22" ht="15.75" customHeight="1">
      <c r="A472" s="70"/>
      <c r="B472" s="71"/>
      <c r="C472" s="72"/>
      <c r="D472" s="71"/>
      <c r="E472" s="71"/>
      <c r="F472" s="71"/>
      <c r="G472" s="72"/>
      <c r="H472" s="71"/>
      <c r="I472" s="71"/>
      <c r="J472" s="71"/>
      <c r="K472" s="71"/>
      <c r="L472" s="71"/>
      <c r="M472" s="72"/>
      <c r="N472" s="71"/>
      <c r="O472" s="71"/>
      <c r="P472" s="71"/>
      <c r="Q472" s="71"/>
      <c r="R472" s="71"/>
      <c r="S472" s="71"/>
      <c r="T472" s="71"/>
      <c r="U472" s="71"/>
      <c r="V472" s="71"/>
    </row>
    <row r="473" spans="1:22" ht="15.75" customHeight="1">
      <c r="A473" s="70"/>
      <c r="B473" s="71"/>
      <c r="C473" s="72"/>
      <c r="D473" s="71"/>
      <c r="E473" s="71"/>
      <c r="F473" s="71"/>
      <c r="G473" s="72"/>
      <c r="H473" s="71"/>
      <c r="I473" s="71"/>
      <c r="J473" s="71"/>
      <c r="K473" s="71"/>
      <c r="L473" s="71"/>
      <c r="M473" s="72"/>
      <c r="N473" s="71"/>
      <c r="O473" s="71"/>
      <c r="P473" s="71"/>
      <c r="Q473" s="71"/>
      <c r="R473" s="71"/>
      <c r="S473" s="71"/>
      <c r="T473" s="71"/>
      <c r="U473" s="71"/>
      <c r="V473" s="71"/>
    </row>
    <row r="474" spans="1:22" ht="15.75" customHeight="1">
      <c r="A474" s="70"/>
      <c r="B474" s="71"/>
      <c r="C474" s="72"/>
      <c r="D474" s="71"/>
      <c r="E474" s="71"/>
      <c r="F474" s="71"/>
      <c r="G474" s="72"/>
      <c r="H474" s="71"/>
      <c r="I474" s="71"/>
      <c r="J474" s="71"/>
      <c r="K474" s="71"/>
      <c r="L474" s="71"/>
      <c r="M474" s="72"/>
      <c r="N474" s="71"/>
      <c r="O474" s="71"/>
      <c r="P474" s="71"/>
      <c r="Q474" s="71"/>
      <c r="R474" s="71"/>
      <c r="S474" s="71"/>
      <c r="T474" s="71"/>
      <c r="U474" s="71"/>
      <c r="V474" s="71"/>
    </row>
    <row r="475" spans="1:22" ht="15.75" customHeight="1">
      <c r="A475" s="70"/>
      <c r="B475" s="71"/>
      <c r="C475" s="72"/>
      <c r="D475" s="71"/>
      <c r="E475" s="71"/>
      <c r="F475" s="71"/>
      <c r="G475" s="72"/>
      <c r="H475" s="71"/>
      <c r="I475" s="71"/>
      <c r="J475" s="71"/>
      <c r="K475" s="71"/>
      <c r="L475" s="71"/>
      <c r="M475" s="72"/>
      <c r="N475" s="71"/>
      <c r="O475" s="71"/>
      <c r="P475" s="71"/>
      <c r="Q475" s="71"/>
      <c r="R475" s="71"/>
      <c r="S475" s="71"/>
      <c r="T475" s="71"/>
      <c r="U475" s="71"/>
      <c r="V475" s="71"/>
    </row>
    <row r="476" spans="1:22" ht="15.75" customHeight="1">
      <c r="A476" s="70"/>
      <c r="B476" s="71"/>
      <c r="C476" s="72"/>
      <c r="D476" s="71"/>
      <c r="E476" s="71"/>
      <c r="F476" s="71"/>
      <c r="G476" s="72"/>
      <c r="H476" s="71"/>
      <c r="I476" s="71"/>
      <c r="J476" s="71"/>
      <c r="K476" s="71"/>
      <c r="L476" s="71"/>
      <c r="M476" s="72"/>
      <c r="N476" s="71"/>
      <c r="O476" s="71"/>
      <c r="P476" s="71"/>
      <c r="Q476" s="71"/>
      <c r="R476" s="71"/>
      <c r="S476" s="71"/>
      <c r="T476" s="71"/>
      <c r="U476" s="71"/>
      <c r="V476" s="71"/>
    </row>
    <row r="477" spans="1:22" ht="15.75" customHeight="1">
      <c r="A477" s="70"/>
      <c r="B477" s="71"/>
      <c r="C477" s="72"/>
      <c r="D477" s="71"/>
      <c r="E477" s="71"/>
      <c r="F477" s="71"/>
      <c r="G477" s="72"/>
      <c r="H477" s="71"/>
      <c r="I477" s="71"/>
      <c r="J477" s="71"/>
      <c r="K477" s="71"/>
      <c r="L477" s="71"/>
      <c r="M477" s="72"/>
      <c r="N477" s="71"/>
      <c r="O477" s="71"/>
      <c r="P477" s="71"/>
      <c r="Q477" s="71"/>
      <c r="R477" s="71"/>
      <c r="S477" s="71"/>
      <c r="T477" s="71"/>
      <c r="U477" s="71"/>
      <c r="V477" s="71"/>
    </row>
    <row r="478" spans="1:22" ht="15.75" customHeight="1">
      <c r="A478" s="70"/>
      <c r="B478" s="71"/>
      <c r="C478" s="72"/>
      <c r="D478" s="71"/>
      <c r="E478" s="71"/>
      <c r="F478" s="71"/>
      <c r="G478" s="72"/>
      <c r="H478" s="71"/>
      <c r="I478" s="71"/>
      <c r="J478" s="71"/>
      <c r="K478" s="71"/>
      <c r="L478" s="71"/>
      <c r="M478" s="72"/>
      <c r="N478" s="71"/>
      <c r="O478" s="71"/>
      <c r="P478" s="71"/>
      <c r="Q478" s="71"/>
      <c r="R478" s="71"/>
      <c r="S478" s="71"/>
      <c r="T478" s="71"/>
      <c r="U478" s="71"/>
      <c r="V478" s="71"/>
    </row>
    <row r="479" spans="1:22" ht="15.75" customHeight="1">
      <c r="A479" s="70"/>
      <c r="B479" s="71"/>
      <c r="C479" s="72"/>
      <c r="D479" s="71"/>
      <c r="E479" s="71"/>
      <c r="F479" s="71"/>
      <c r="G479" s="72"/>
      <c r="H479" s="71"/>
      <c r="I479" s="71"/>
      <c r="J479" s="71"/>
      <c r="K479" s="71"/>
      <c r="L479" s="71"/>
      <c r="M479" s="72"/>
      <c r="N479" s="71"/>
      <c r="O479" s="71"/>
      <c r="P479" s="71"/>
      <c r="Q479" s="71"/>
      <c r="R479" s="71"/>
      <c r="S479" s="71"/>
      <c r="T479" s="71"/>
      <c r="U479" s="71"/>
      <c r="V479" s="71"/>
    </row>
    <row r="480" spans="1:22" ht="15.75" customHeight="1">
      <c r="A480" s="70"/>
      <c r="B480" s="71"/>
      <c r="C480" s="72"/>
      <c r="D480" s="71"/>
      <c r="E480" s="71"/>
      <c r="F480" s="71"/>
      <c r="G480" s="72"/>
      <c r="H480" s="71"/>
      <c r="I480" s="71"/>
      <c r="J480" s="71"/>
      <c r="K480" s="71"/>
      <c r="L480" s="71"/>
      <c r="M480" s="72"/>
      <c r="N480" s="71"/>
      <c r="O480" s="71"/>
      <c r="P480" s="71"/>
      <c r="Q480" s="71"/>
      <c r="R480" s="71"/>
      <c r="S480" s="71"/>
      <c r="T480" s="71"/>
      <c r="U480" s="71"/>
      <c r="V480" s="71"/>
    </row>
    <row r="481" spans="1:22" ht="15.75" customHeight="1">
      <c r="A481" s="70"/>
      <c r="B481" s="71"/>
      <c r="C481" s="72"/>
      <c r="D481" s="71"/>
      <c r="E481" s="71"/>
      <c r="F481" s="71"/>
      <c r="G481" s="72"/>
      <c r="H481" s="71"/>
      <c r="I481" s="71"/>
      <c r="J481" s="71"/>
      <c r="K481" s="71"/>
      <c r="L481" s="71"/>
      <c r="M481" s="72"/>
      <c r="N481" s="71"/>
      <c r="O481" s="71"/>
      <c r="P481" s="71"/>
      <c r="Q481" s="71"/>
      <c r="R481" s="71"/>
      <c r="S481" s="71"/>
      <c r="T481" s="71"/>
      <c r="U481" s="71"/>
      <c r="V481" s="71"/>
    </row>
    <row r="482" spans="1:22" ht="15.75" customHeight="1">
      <c r="A482" s="70"/>
      <c r="B482" s="71"/>
      <c r="C482" s="72"/>
      <c r="D482" s="71"/>
      <c r="E482" s="71"/>
      <c r="F482" s="71"/>
      <c r="G482" s="72"/>
      <c r="H482" s="71"/>
      <c r="I482" s="71"/>
      <c r="J482" s="71"/>
      <c r="K482" s="71"/>
      <c r="L482" s="71"/>
      <c r="M482" s="72"/>
      <c r="N482" s="71"/>
      <c r="O482" s="71"/>
      <c r="P482" s="71"/>
      <c r="Q482" s="71"/>
      <c r="R482" s="71"/>
      <c r="S482" s="71"/>
      <c r="T482" s="71"/>
      <c r="U482" s="71"/>
      <c r="V482" s="71"/>
    </row>
    <row r="483" spans="1:22" ht="15.75" customHeight="1">
      <c r="A483" s="70"/>
      <c r="B483" s="71"/>
      <c r="C483" s="72"/>
      <c r="D483" s="71"/>
      <c r="E483" s="71"/>
      <c r="F483" s="71"/>
      <c r="G483" s="72"/>
      <c r="H483" s="71"/>
      <c r="I483" s="71"/>
      <c r="J483" s="71"/>
      <c r="K483" s="71"/>
      <c r="L483" s="71"/>
      <c r="M483" s="72"/>
      <c r="N483" s="71"/>
      <c r="O483" s="71"/>
      <c r="P483" s="71"/>
      <c r="Q483" s="71"/>
      <c r="R483" s="71"/>
      <c r="S483" s="71"/>
      <c r="T483" s="71"/>
      <c r="U483" s="71"/>
      <c r="V483" s="71"/>
    </row>
    <row r="484" spans="1:22" ht="15.75" customHeight="1">
      <c r="A484" s="70"/>
      <c r="B484" s="71"/>
      <c r="C484" s="72"/>
      <c r="D484" s="71"/>
      <c r="E484" s="71"/>
      <c r="F484" s="71"/>
      <c r="G484" s="72"/>
      <c r="H484" s="71"/>
      <c r="I484" s="71"/>
      <c r="J484" s="71"/>
      <c r="K484" s="71"/>
      <c r="L484" s="71"/>
      <c r="M484" s="72"/>
      <c r="N484" s="71"/>
      <c r="O484" s="71"/>
      <c r="P484" s="71"/>
      <c r="Q484" s="71"/>
      <c r="R484" s="71"/>
      <c r="S484" s="71"/>
      <c r="T484" s="71"/>
      <c r="U484" s="71"/>
      <c r="V484" s="71"/>
    </row>
    <row r="485" spans="1:22" ht="15.75" customHeight="1">
      <c r="A485" s="70"/>
      <c r="B485" s="71"/>
      <c r="C485" s="72"/>
      <c r="D485" s="71"/>
      <c r="E485" s="71"/>
      <c r="F485" s="71"/>
      <c r="G485" s="72"/>
      <c r="H485" s="71"/>
      <c r="I485" s="71"/>
      <c r="J485" s="71"/>
      <c r="K485" s="71"/>
      <c r="L485" s="71"/>
      <c r="M485" s="72"/>
      <c r="N485" s="71"/>
      <c r="O485" s="71"/>
      <c r="P485" s="71"/>
      <c r="Q485" s="71"/>
      <c r="R485" s="71"/>
      <c r="S485" s="71"/>
      <c r="T485" s="71"/>
      <c r="U485" s="71"/>
      <c r="V485" s="71"/>
    </row>
    <row r="486" spans="1:22" ht="15.75" customHeight="1">
      <c r="A486" s="70"/>
      <c r="B486" s="71"/>
      <c r="C486" s="72"/>
      <c r="D486" s="71"/>
      <c r="E486" s="71"/>
      <c r="F486" s="71"/>
      <c r="G486" s="72"/>
      <c r="H486" s="71"/>
      <c r="I486" s="71"/>
      <c r="J486" s="71"/>
      <c r="K486" s="71"/>
      <c r="L486" s="71"/>
      <c r="M486" s="72"/>
      <c r="N486" s="71"/>
      <c r="O486" s="71"/>
      <c r="P486" s="71"/>
      <c r="Q486" s="71"/>
      <c r="R486" s="71"/>
      <c r="S486" s="71"/>
      <c r="T486" s="71"/>
      <c r="U486" s="71"/>
      <c r="V486" s="71"/>
    </row>
    <row r="487" spans="1:22" ht="15.75" customHeight="1">
      <c r="A487" s="70"/>
      <c r="B487" s="71"/>
      <c r="C487" s="72"/>
      <c r="D487" s="71"/>
      <c r="E487" s="71"/>
      <c r="F487" s="71"/>
      <c r="G487" s="72"/>
      <c r="H487" s="71"/>
      <c r="I487" s="71"/>
      <c r="J487" s="71"/>
      <c r="K487" s="71"/>
      <c r="L487" s="71"/>
      <c r="M487" s="72"/>
      <c r="N487" s="71"/>
      <c r="O487" s="71"/>
      <c r="P487" s="71"/>
      <c r="Q487" s="71"/>
      <c r="R487" s="71"/>
      <c r="S487" s="71"/>
      <c r="T487" s="71"/>
      <c r="U487" s="71"/>
      <c r="V487" s="71"/>
    </row>
    <row r="488" spans="1:22" ht="15.75" customHeight="1">
      <c r="A488" s="70"/>
      <c r="B488" s="71"/>
      <c r="C488" s="72"/>
      <c r="D488" s="71"/>
      <c r="E488" s="71"/>
      <c r="F488" s="71"/>
      <c r="G488" s="72"/>
      <c r="H488" s="71"/>
      <c r="I488" s="71"/>
      <c r="J488" s="71"/>
      <c r="K488" s="71"/>
      <c r="L488" s="71"/>
      <c r="M488" s="72"/>
      <c r="N488" s="71"/>
      <c r="O488" s="71"/>
      <c r="P488" s="71"/>
      <c r="Q488" s="71"/>
      <c r="R488" s="71"/>
      <c r="S488" s="71"/>
      <c r="T488" s="71"/>
      <c r="U488" s="71"/>
      <c r="V488" s="71"/>
    </row>
    <row r="489" spans="1:22" ht="15.75" customHeight="1">
      <c r="A489" s="70"/>
      <c r="B489" s="71"/>
      <c r="C489" s="72"/>
      <c r="D489" s="71"/>
      <c r="E489" s="71"/>
      <c r="F489" s="71"/>
      <c r="G489" s="72"/>
      <c r="H489" s="71"/>
      <c r="I489" s="71"/>
      <c r="J489" s="71"/>
      <c r="K489" s="71"/>
      <c r="L489" s="71"/>
      <c r="M489" s="72"/>
      <c r="N489" s="71"/>
      <c r="O489" s="71"/>
      <c r="P489" s="71"/>
      <c r="Q489" s="71"/>
      <c r="R489" s="71"/>
      <c r="S489" s="71"/>
      <c r="T489" s="71"/>
      <c r="U489" s="71"/>
      <c r="V489" s="71"/>
    </row>
    <row r="490" spans="1:22" ht="15.75" customHeight="1">
      <c r="A490" s="70"/>
      <c r="B490" s="71"/>
      <c r="C490" s="72"/>
      <c r="D490" s="71"/>
      <c r="E490" s="71"/>
      <c r="F490" s="71"/>
      <c r="G490" s="72"/>
      <c r="H490" s="71"/>
      <c r="I490" s="71"/>
      <c r="J490" s="71"/>
      <c r="K490" s="71"/>
      <c r="L490" s="71"/>
      <c r="M490" s="72"/>
      <c r="N490" s="71"/>
      <c r="O490" s="71"/>
      <c r="P490" s="71"/>
      <c r="Q490" s="71"/>
      <c r="R490" s="71"/>
      <c r="S490" s="71"/>
      <c r="T490" s="71"/>
      <c r="U490" s="71"/>
      <c r="V490" s="71"/>
    </row>
    <row r="491" spans="1:22" ht="15.75" customHeight="1">
      <c r="A491" s="70"/>
      <c r="B491" s="71"/>
      <c r="C491" s="72"/>
      <c r="D491" s="71"/>
      <c r="E491" s="71"/>
      <c r="F491" s="71"/>
      <c r="G491" s="72"/>
      <c r="H491" s="71"/>
      <c r="I491" s="71"/>
      <c r="J491" s="71"/>
      <c r="K491" s="71"/>
      <c r="L491" s="71"/>
      <c r="M491" s="72"/>
      <c r="N491" s="71"/>
      <c r="O491" s="71"/>
      <c r="P491" s="71"/>
      <c r="Q491" s="71"/>
      <c r="R491" s="71"/>
      <c r="S491" s="71"/>
      <c r="T491" s="71"/>
      <c r="U491" s="71"/>
      <c r="V491" s="71"/>
    </row>
    <row r="492" spans="1:22" ht="15.75" customHeight="1">
      <c r="A492" s="70"/>
      <c r="B492" s="71"/>
      <c r="C492" s="72"/>
      <c r="D492" s="71"/>
      <c r="E492" s="71"/>
      <c r="F492" s="71"/>
      <c r="G492" s="72"/>
      <c r="H492" s="71"/>
      <c r="I492" s="71"/>
      <c r="J492" s="71"/>
      <c r="K492" s="71"/>
      <c r="L492" s="71"/>
      <c r="M492" s="72"/>
      <c r="N492" s="71"/>
      <c r="O492" s="71"/>
      <c r="P492" s="71"/>
      <c r="Q492" s="71"/>
      <c r="R492" s="71"/>
      <c r="S492" s="71"/>
      <c r="T492" s="71"/>
      <c r="U492" s="71"/>
      <c r="V492" s="71"/>
    </row>
    <row r="493" spans="1:22" ht="15.75" customHeight="1">
      <c r="A493" s="70"/>
      <c r="B493" s="71"/>
      <c r="C493" s="72"/>
      <c r="D493" s="71"/>
      <c r="E493" s="71"/>
      <c r="F493" s="71"/>
      <c r="G493" s="72"/>
      <c r="H493" s="71"/>
      <c r="I493" s="71"/>
      <c r="J493" s="71"/>
      <c r="K493" s="71"/>
      <c r="L493" s="71"/>
      <c r="M493" s="72"/>
      <c r="N493" s="71"/>
      <c r="O493" s="71"/>
      <c r="P493" s="71"/>
      <c r="Q493" s="71"/>
      <c r="R493" s="71"/>
      <c r="S493" s="71"/>
      <c r="T493" s="71"/>
      <c r="U493" s="71"/>
      <c r="V493" s="71"/>
    </row>
    <row r="494" spans="1:22" ht="15.75" customHeight="1">
      <c r="A494" s="70"/>
      <c r="B494" s="71"/>
      <c r="C494" s="72"/>
      <c r="D494" s="71"/>
      <c r="E494" s="71"/>
      <c r="F494" s="71"/>
      <c r="G494" s="72"/>
      <c r="H494" s="71"/>
      <c r="I494" s="71"/>
      <c r="J494" s="71"/>
      <c r="K494" s="71"/>
      <c r="L494" s="71"/>
      <c r="M494" s="72"/>
      <c r="N494" s="71"/>
      <c r="O494" s="71"/>
      <c r="P494" s="71"/>
      <c r="Q494" s="71"/>
      <c r="R494" s="71"/>
      <c r="S494" s="71"/>
      <c r="T494" s="71"/>
      <c r="U494" s="71"/>
      <c r="V494" s="71"/>
    </row>
    <row r="495" spans="1:22" ht="15.75" customHeight="1">
      <c r="A495" s="70"/>
      <c r="B495" s="71"/>
      <c r="C495" s="72"/>
      <c r="D495" s="71"/>
      <c r="E495" s="71"/>
      <c r="F495" s="71"/>
      <c r="G495" s="72"/>
      <c r="H495" s="71"/>
      <c r="I495" s="71"/>
      <c r="J495" s="71"/>
      <c r="K495" s="71"/>
      <c r="L495" s="71"/>
      <c r="M495" s="72"/>
      <c r="N495" s="71"/>
      <c r="O495" s="71"/>
      <c r="P495" s="71"/>
      <c r="Q495" s="71"/>
      <c r="R495" s="71"/>
      <c r="S495" s="71"/>
      <c r="T495" s="71"/>
      <c r="U495" s="71"/>
      <c r="V495" s="71"/>
    </row>
    <row r="496" spans="1:22" ht="15.75" customHeight="1">
      <c r="A496" s="70"/>
      <c r="B496" s="71"/>
      <c r="C496" s="72"/>
      <c r="D496" s="71"/>
      <c r="E496" s="71"/>
      <c r="F496" s="71"/>
      <c r="G496" s="72"/>
      <c r="H496" s="71"/>
      <c r="I496" s="71"/>
      <c r="J496" s="71"/>
      <c r="K496" s="71"/>
      <c r="L496" s="71"/>
      <c r="M496" s="72"/>
      <c r="N496" s="71"/>
      <c r="O496" s="71"/>
      <c r="P496" s="71"/>
      <c r="Q496" s="71"/>
      <c r="R496" s="71"/>
      <c r="S496" s="71"/>
      <c r="T496" s="71"/>
      <c r="U496" s="71"/>
      <c r="V496" s="71"/>
    </row>
    <row r="497" spans="1:22" ht="15.75" customHeight="1">
      <c r="A497" s="70"/>
      <c r="B497" s="71"/>
      <c r="C497" s="72"/>
      <c r="D497" s="71"/>
      <c r="E497" s="71"/>
      <c r="F497" s="71"/>
      <c r="G497" s="72"/>
      <c r="H497" s="71"/>
      <c r="I497" s="71"/>
      <c r="J497" s="71"/>
      <c r="K497" s="71"/>
      <c r="L497" s="71"/>
      <c r="M497" s="72"/>
      <c r="N497" s="71"/>
      <c r="O497" s="71"/>
      <c r="P497" s="71"/>
      <c r="Q497" s="71"/>
      <c r="R497" s="71"/>
      <c r="S497" s="71"/>
      <c r="T497" s="71"/>
      <c r="U497" s="71"/>
      <c r="V497" s="71"/>
    </row>
    <row r="498" spans="1:22" ht="15.75" customHeight="1">
      <c r="A498" s="70"/>
      <c r="B498" s="71"/>
      <c r="C498" s="72"/>
      <c r="D498" s="71"/>
      <c r="E498" s="71"/>
      <c r="F498" s="71"/>
      <c r="G498" s="72"/>
      <c r="H498" s="71"/>
      <c r="I498" s="71"/>
      <c r="J498" s="71"/>
      <c r="K498" s="71"/>
      <c r="L498" s="71"/>
      <c r="M498" s="72"/>
      <c r="N498" s="71"/>
      <c r="O498" s="71"/>
      <c r="P498" s="71"/>
      <c r="Q498" s="71"/>
      <c r="R498" s="71"/>
      <c r="S498" s="71"/>
      <c r="T498" s="71"/>
      <c r="U498" s="71"/>
      <c r="V498" s="71"/>
    </row>
    <row r="499" spans="1:22" ht="15.75" customHeight="1">
      <c r="A499" s="70"/>
      <c r="B499" s="71"/>
      <c r="C499" s="72"/>
      <c r="D499" s="71"/>
      <c r="E499" s="71"/>
      <c r="F499" s="71"/>
      <c r="G499" s="72"/>
      <c r="H499" s="71"/>
      <c r="I499" s="71"/>
      <c r="J499" s="71"/>
      <c r="K499" s="71"/>
      <c r="L499" s="71"/>
      <c r="M499" s="72"/>
      <c r="N499" s="71"/>
      <c r="O499" s="71"/>
      <c r="P499" s="71"/>
      <c r="Q499" s="71"/>
      <c r="R499" s="71"/>
      <c r="S499" s="71"/>
      <c r="T499" s="71"/>
      <c r="U499" s="71"/>
      <c r="V499" s="71"/>
    </row>
    <row r="500" spans="1:22" ht="15.75" customHeight="1">
      <c r="A500" s="70"/>
      <c r="B500" s="71"/>
      <c r="C500" s="72"/>
      <c r="D500" s="71"/>
      <c r="E500" s="71"/>
      <c r="F500" s="71"/>
      <c r="G500" s="72"/>
      <c r="H500" s="71"/>
      <c r="I500" s="71"/>
      <c r="J500" s="71"/>
      <c r="K500" s="71"/>
      <c r="L500" s="71"/>
      <c r="M500" s="72"/>
      <c r="N500" s="71"/>
      <c r="O500" s="71"/>
      <c r="P500" s="71"/>
      <c r="Q500" s="71"/>
      <c r="R500" s="71"/>
      <c r="S500" s="71"/>
      <c r="T500" s="71"/>
      <c r="U500" s="71"/>
      <c r="V500" s="71"/>
    </row>
    <row r="501" spans="1:22" ht="15.75" customHeight="1">
      <c r="A501" s="70"/>
      <c r="B501" s="71"/>
      <c r="C501" s="72"/>
      <c r="D501" s="71"/>
      <c r="E501" s="71"/>
      <c r="F501" s="71"/>
      <c r="G501" s="72"/>
      <c r="H501" s="71"/>
      <c r="I501" s="71"/>
      <c r="J501" s="71"/>
      <c r="K501" s="71"/>
      <c r="L501" s="71"/>
      <c r="M501" s="72"/>
      <c r="N501" s="71"/>
      <c r="O501" s="71"/>
      <c r="P501" s="71"/>
      <c r="Q501" s="71"/>
      <c r="R501" s="71"/>
      <c r="S501" s="71"/>
      <c r="T501" s="71"/>
      <c r="U501" s="71"/>
      <c r="V501" s="71"/>
    </row>
    <row r="502" spans="1:22" ht="15.75" customHeight="1">
      <c r="A502" s="70"/>
      <c r="B502" s="71"/>
      <c r="C502" s="72"/>
      <c r="D502" s="71"/>
      <c r="E502" s="71"/>
      <c r="F502" s="71"/>
      <c r="G502" s="72"/>
      <c r="H502" s="71"/>
      <c r="I502" s="71"/>
      <c r="J502" s="71"/>
      <c r="K502" s="71"/>
      <c r="L502" s="71"/>
      <c r="M502" s="72"/>
      <c r="N502" s="71"/>
      <c r="O502" s="71"/>
      <c r="P502" s="71"/>
      <c r="Q502" s="71"/>
      <c r="R502" s="71"/>
      <c r="S502" s="71"/>
      <c r="T502" s="71"/>
      <c r="U502" s="71"/>
      <c r="V502" s="71"/>
    </row>
    <row r="503" spans="1:22" ht="15.75" customHeight="1">
      <c r="A503" s="70"/>
      <c r="B503" s="71"/>
      <c r="C503" s="72"/>
      <c r="D503" s="71"/>
      <c r="E503" s="71"/>
      <c r="F503" s="71"/>
      <c r="G503" s="72"/>
      <c r="H503" s="71"/>
      <c r="I503" s="71"/>
      <c r="J503" s="71"/>
      <c r="K503" s="71"/>
      <c r="L503" s="71"/>
      <c r="M503" s="72"/>
      <c r="N503" s="71"/>
      <c r="O503" s="71"/>
      <c r="P503" s="71"/>
      <c r="Q503" s="71"/>
      <c r="R503" s="71"/>
      <c r="S503" s="71"/>
      <c r="T503" s="71"/>
      <c r="U503" s="71"/>
      <c r="V503" s="71"/>
    </row>
    <row r="504" spans="1:22" ht="15.75" customHeight="1">
      <c r="A504" s="70"/>
      <c r="B504" s="71"/>
      <c r="C504" s="72"/>
      <c r="D504" s="71"/>
      <c r="E504" s="71"/>
      <c r="F504" s="71"/>
      <c r="G504" s="72"/>
      <c r="H504" s="71"/>
      <c r="I504" s="71"/>
      <c r="J504" s="71"/>
      <c r="K504" s="71"/>
      <c r="L504" s="71"/>
      <c r="M504" s="72"/>
      <c r="N504" s="71"/>
      <c r="O504" s="71"/>
      <c r="P504" s="71"/>
      <c r="Q504" s="71"/>
      <c r="R504" s="71"/>
      <c r="S504" s="71"/>
      <c r="T504" s="71"/>
      <c r="U504" s="71"/>
      <c r="V504" s="71"/>
    </row>
    <row r="505" spans="1:22" ht="15.75" customHeight="1">
      <c r="A505" s="70"/>
      <c r="B505" s="71"/>
      <c r="C505" s="72"/>
      <c r="D505" s="71"/>
      <c r="E505" s="71"/>
      <c r="F505" s="71"/>
      <c r="G505" s="72"/>
      <c r="H505" s="71"/>
      <c r="I505" s="71"/>
      <c r="J505" s="71"/>
      <c r="K505" s="71"/>
      <c r="L505" s="71"/>
      <c r="M505" s="72"/>
      <c r="N505" s="71"/>
      <c r="O505" s="71"/>
      <c r="P505" s="71"/>
      <c r="Q505" s="71"/>
      <c r="R505" s="71"/>
      <c r="S505" s="71"/>
      <c r="T505" s="71"/>
      <c r="U505" s="71"/>
      <c r="V505" s="71"/>
    </row>
    <row r="506" spans="1:22" ht="15.75" customHeight="1">
      <c r="A506" s="70"/>
      <c r="B506" s="71"/>
      <c r="C506" s="72"/>
      <c r="D506" s="71"/>
      <c r="E506" s="71"/>
      <c r="F506" s="71"/>
      <c r="G506" s="72"/>
      <c r="H506" s="71"/>
      <c r="I506" s="71"/>
      <c r="J506" s="71"/>
      <c r="K506" s="71"/>
      <c r="L506" s="71"/>
      <c r="M506" s="72"/>
      <c r="N506" s="71"/>
      <c r="O506" s="71"/>
      <c r="P506" s="71"/>
      <c r="Q506" s="71"/>
      <c r="R506" s="71"/>
      <c r="S506" s="71"/>
      <c r="T506" s="71"/>
      <c r="U506" s="71"/>
      <c r="V506" s="71"/>
    </row>
    <row r="507" spans="1:22" ht="15.75" customHeight="1">
      <c r="A507" s="70"/>
      <c r="B507" s="71"/>
      <c r="C507" s="72"/>
      <c r="D507" s="71"/>
      <c r="E507" s="71"/>
      <c r="F507" s="71"/>
      <c r="G507" s="72"/>
      <c r="H507" s="71"/>
      <c r="I507" s="71"/>
      <c r="J507" s="71"/>
      <c r="K507" s="71"/>
      <c r="L507" s="71"/>
      <c r="M507" s="72"/>
      <c r="N507" s="71"/>
      <c r="O507" s="71"/>
      <c r="P507" s="71"/>
      <c r="Q507" s="71"/>
      <c r="R507" s="71"/>
      <c r="S507" s="71"/>
      <c r="T507" s="71"/>
      <c r="U507" s="71"/>
      <c r="V507" s="71"/>
    </row>
    <row r="508" spans="1:22" ht="15.75" customHeight="1">
      <c r="A508" s="70"/>
      <c r="B508" s="71"/>
      <c r="C508" s="72"/>
      <c r="D508" s="71"/>
      <c r="E508" s="71"/>
      <c r="F508" s="71"/>
      <c r="G508" s="72"/>
      <c r="H508" s="71"/>
      <c r="I508" s="71"/>
      <c r="J508" s="71"/>
      <c r="K508" s="71"/>
      <c r="L508" s="71"/>
      <c r="M508" s="72"/>
      <c r="N508" s="71"/>
      <c r="O508" s="71"/>
      <c r="P508" s="71"/>
      <c r="Q508" s="71"/>
      <c r="R508" s="71"/>
      <c r="S508" s="71"/>
      <c r="T508" s="71"/>
      <c r="U508" s="71"/>
      <c r="V508" s="71"/>
    </row>
    <row r="509" spans="1:22" ht="15.75" customHeight="1">
      <c r="A509" s="70"/>
      <c r="B509" s="71"/>
      <c r="C509" s="72"/>
      <c r="D509" s="71"/>
      <c r="E509" s="71"/>
      <c r="F509" s="71"/>
      <c r="G509" s="72"/>
      <c r="H509" s="71"/>
      <c r="I509" s="71"/>
      <c r="J509" s="71"/>
      <c r="K509" s="71"/>
      <c r="L509" s="71"/>
      <c r="M509" s="72"/>
      <c r="N509" s="71"/>
      <c r="O509" s="71"/>
      <c r="P509" s="71"/>
      <c r="Q509" s="71"/>
      <c r="R509" s="71"/>
      <c r="S509" s="71"/>
      <c r="T509" s="71"/>
      <c r="U509" s="71"/>
      <c r="V509" s="71"/>
    </row>
    <row r="510" spans="1:22" ht="15.75" customHeight="1">
      <c r="A510" s="70"/>
      <c r="B510" s="71"/>
      <c r="C510" s="72"/>
      <c r="D510" s="71"/>
      <c r="E510" s="71"/>
      <c r="F510" s="71"/>
      <c r="G510" s="72"/>
      <c r="H510" s="71"/>
      <c r="I510" s="71"/>
      <c r="J510" s="71"/>
      <c r="K510" s="71"/>
      <c r="L510" s="71"/>
      <c r="M510" s="72"/>
      <c r="N510" s="71"/>
      <c r="O510" s="71"/>
      <c r="P510" s="71"/>
      <c r="Q510" s="71"/>
      <c r="R510" s="71"/>
      <c r="S510" s="71"/>
      <c r="T510" s="71"/>
      <c r="U510" s="71"/>
      <c r="V510" s="71"/>
    </row>
    <row r="511" spans="1:22" ht="15.75" customHeight="1">
      <c r="A511" s="70"/>
      <c r="B511" s="71"/>
      <c r="C511" s="72"/>
      <c r="D511" s="71"/>
      <c r="E511" s="71"/>
      <c r="F511" s="71"/>
      <c r="G511" s="72"/>
      <c r="H511" s="71"/>
      <c r="I511" s="71"/>
      <c r="J511" s="71"/>
      <c r="K511" s="71"/>
      <c r="L511" s="71"/>
      <c r="M511" s="72"/>
      <c r="N511" s="71"/>
      <c r="O511" s="71"/>
      <c r="P511" s="71"/>
      <c r="Q511" s="71"/>
      <c r="R511" s="71"/>
      <c r="S511" s="71"/>
      <c r="T511" s="71"/>
      <c r="U511" s="71"/>
      <c r="V511" s="71"/>
    </row>
    <row r="512" spans="1:22" ht="15.75" customHeight="1">
      <c r="A512" s="70"/>
      <c r="B512" s="71"/>
      <c r="C512" s="72"/>
      <c r="D512" s="71"/>
      <c r="E512" s="71"/>
      <c r="F512" s="71"/>
      <c r="G512" s="72"/>
      <c r="H512" s="71"/>
      <c r="I512" s="71"/>
      <c r="J512" s="71"/>
      <c r="K512" s="71"/>
      <c r="L512" s="71"/>
      <c r="M512" s="72"/>
      <c r="N512" s="71"/>
      <c r="O512" s="71"/>
      <c r="P512" s="71"/>
      <c r="Q512" s="71"/>
      <c r="R512" s="71"/>
      <c r="S512" s="71"/>
      <c r="T512" s="71"/>
      <c r="U512" s="71"/>
      <c r="V512" s="71"/>
    </row>
    <row r="513" spans="1:22" ht="15.75" customHeight="1">
      <c r="A513" s="70"/>
      <c r="B513" s="71"/>
      <c r="C513" s="72"/>
      <c r="D513" s="71"/>
      <c r="E513" s="71"/>
      <c r="F513" s="71"/>
      <c r="G513" s="72"/>
      <c r="H513" s="71"/>
      <c r="I513" s="71"/>
      <c r="J513" s="71"/>
      <c r="K513" s="71"/>
      <c r="L513" s="71"/>
      <c r="M513" s="72"/>
      <c r="N513" s="71"/>
      <c r="O513" s="71"/>
      <c r="P513" s="71"/>
      <c r="Q513" s="71"/>
      <c r="R513" s="71"/>
      <c r="S513" s="71"/>
      <c r="T513" s="71"/>
      <c r="U513" s="71"/>
      <c r="V513" s="71"/>
    </row>
    <row r="514" spans="1:22" ht="15.75" customHeight="1">
      <c r="A514" s="70"/>
      <c r="B514" s="71"/>
      <c r="C514" s="72"/>
      <c r="D514" s="71"/>
      <c r="E514" s="71"/>
      <c r="F514" s="71"/>
      <c r="G514" s="72"/>
      <c r="H514" s="71"/>
      <c r="I514" s="71"/>
      <c r="J514" s="71"/>
      <c r="K514" s="71"/>
      <c r="L514" s="71"/>
      <c r="M514" s="72"/>
      <c r="N514" s="71"/>
      <c r="O514" s="71"/>
      <c r="P514" s="71"/>
      <c r="Q514" s="71"/>
      <c r="R514" s="71"/>
      <c r="S514" s="71"/>
      <c r="T514" s="71"/>
      <c r="U514" s="71"/>
      <c r="V514" s="71"/>
    </row>
    <row r="515" spans="1:22" ht="15.75" customHeight="1">
      <c r="A515" s="70"/>
      <c r="B515" s="71"/>
      <c r="C515" s="72"/>
      <c r="D515" s="71"/>
      <c r="E515" s="71"/>
      <c r="F515" s="71"/>
      <c r="G515" s="72"/>
      <c r="H515" s="71"/>
      <c r="I515" s="71"/>
      <c r="J515" s="71"/>
      <c r="K515" s="71"/>
      <c r="L515" s="71"/>
      <c r="M515" s="72"/>
      <c r="N515" s="71"/>
      <c r="O515" s="71"/>
      <c r="P515" s="71"/>
      <c r="Q515" s="71"/>
      <c r="R515" s="71"/>
      <c r="S515" s="71"/>
      <c r="T515" s="71"/>
      <c r="U515" s="71"/>
      <c r="V515" s="71"/>
    </row>
    <row r="516" spans="1:22" ht="15.75" customHeight="1">
      <c r="A516" s="70"/>
      <c r="B516" s="71"/>
      <c r="C516" s="72"/>
      <c r="D516" s="71"/>
      <c r="E516" s="71"/>
      <c r="F516" s="71"/>
      <c r="G516" s="72"/>
      <c r="H516" s="71"/>
      <c r="I516" s="71"/>
      <c r="J516" s="71"/>
      <c r="K516" s="71"/>
      <c r="L516" s="71"/>
      <c r="M516" s="72"/>
      <c r="N516" s="71"/>
      <c r="O516" s="71"/>
      <c r="P516" s="71"/>
      <c r="Q516" s="71"/>
      <c r="R516" s="71"/>
      <c r="S516" s="71"/>
      <c r="T516" s="71"/>
      <c r="U516" s="71"/>
      <c r="V516" s="71"/>
    </row>
    <row r="517" spans="1:22" ht="15.75" customHeight="1">
      <c r="A517" s="70"/>
      <c r="B517" s="71"/>
      <c r="C517" s="72"/>
      <c r="D517" s="71"/>
      <c r="E517" s="71"/>
      <c r="F517" s="71"/>
      <c r="G517" s="72"/>
      <c r="H517" s="71"/>
      <c r="I517" s="71"/>
      <c r="J517" s="71"/>
      <c r="K517" s="71"/>
      <c r="L517" s="71"/>
      <c r="M517" s="72"/>
      <c r="N517" s="71"/>
      <c r="O517" s="71"/>
      <c r="P517" s="71"/>
      <c r="Q517" s="71"/>
      <c r="R517" s="71"/>
      <c r="S517" s="71"/>
      <c r="T517" s="71"/>
      <c r="U517" s="71"/>
      <c r="V517" s="71"/>
    </row>
    <row r="518" spans="1:22" ht="15.75" customHeight="1">
      <c r="A518" s="70"/>
      <c r="B518" s="71"/>
      <c r="C518" s="72"/>
      <c r="D518" s="71"/>
      <c r="E518" s="71"/>
      <c r="F518" s="71"/>
      <c r="G518" s="72"/>
      <c r="H518" s="71"/>
      <c r="I518" s="71"/>
      <c r="J518" s="71"/>
      <c r="K518" s="71"/>
      <c r="L518" s="71"/>
      <c r="M518" s="72"/>
      <c r="N518" s="71"/>
      <c r="O518" s="71"/>
      <c r="P518" s="71"/>
      <c r="Q518" s="71"/>
      <c r="R518" s="71"/>
      <c r="S518" s="71"/>
      <c r="T518" s="71"/>
      <c r="U518" s="71"/>
      <c r="V518" s="71"/>
    </row>
    <row r="519" spans="1:22" ht="15.75" customHeight="1">
      <c r="A519" s="70"/>
      <c r="B519" s="71"/>
      <c r="C519" s="72"/>
      <c r="D519" s="71"/>
      <c r="E519" s="71"/>
      <c r="F519" s="71"/>
      <c r="G519" s="72"/>
      <c r="H519" s="71"/>
      <c r="I519" s="71"/>
      <c r="J519" s="71"/>
      <c r="K519" s="71"/>
      <c r="L519" s="71"/>
      <c r="M519" s="72"/>
      <c r="N519" s="71"/>
      <c r="O519" s="71"/>
      <c r="P519" s="71"/>
      <c r="Q519" s="71"/>
      <c r="R519" s="71"/>
      <c r="S519" s="71"/>
      <c r="T519" s="71"/>
      <c r="U519" s="71"/>
      <c r="V519" s="71"/>
    </row>
    <row r="520" spans="1:22" ht="15.75" customHeight="1">
      <c r="A520" s="70"/>
      <c r="B520" s="71"/>
      <c r="C520" s="72"/>
      <c r="D520" s="71"/>
      <c r="E520" s="71"/>
      <c r="F520" s="71"/>
      <c r="G520" s="72"/>
      <c r="H520" s="71"/>
      <c r="I520" s="71"/>
      <c r="J520" s="71"/>
      <c r="K520" s="71"/>
      <c r="L520" s="71"/>
      <c r="M520" s="72"/>
      <c r="N520" s="71"/>
      <c r="O520" s="71"/>
      <c r="P520" s="71"/>
      <c r="Q520" s="71"/>
      <c r="R520" s="71"/>
      <c r="S520" s="71"/>
      <c r="T520" s="71"/>
      <c r="U520" s="71"/>
      <c r="V520" s="71"/>
    </row>
    <row r="521" spans="1:22" ht="15.75" customHeight="1">
      <c r="A521" s="70"/>
      <c r="B521" s="71"/>
      <c r="C521" s="72"/>
      <c r="D521" s="71"/>
      <c r="E521" s="71"/>
      <c r="F521" s="71"/>
      <c r="G521" s="72"/>
      <c r="H521" s="71"/>
      <c r="I521" s="71"/>
      <c r="J521" s="71"/>
      <c r="K521" s="71"/>
      <c r="L521" s="71"/>
      <c r="M521" s="72"/>
      <c r="N521" s="71"/>
      <c r="O521" s="71"/>
      <c r="P521" s="71"/>
      <c r="Q521" s="71"/>
      <c r="R521" s="71"/>
      <c r="S521" s="71"/>
      <c r="T521" s="71"/>
      <c r="U521" s="71"/>
      <c r="V521" s="71"/>
    </row>
    <row r="522" spans="1:22" ht="15.75" customHeight="1">
      <c r="A522" s="70"/>
      <c r="B522" s="71"/>
      <c r="C522" s="72"/>
      <c r="D522" s="71"/>
      <c r="E522" s="71"/>
      <c r="F522" s="71"/>
      <c r="G522" s="72"/>
      <c r="H522" s="71"/>
      <c r="I522" s="71"/>
      <c r="J522" s="71"/>
      <c r="K522" s="71"/>
      <c r="L522" s="71"/>
      <c r="M522" s="72"/>
      <c r="N522" s="71"/>
      <c r="O522" s="71"/>
      <c r="P522" s="71"/>
      <c r="Q522" s="71"/>
      <c r="R522" s="71"/>
      <c r="S522" s="71"/>
      <c r="T522" s="71"/>
      <c r="U522" s="71"/>
      <c r="V522" s="71"/>
    </row>
    <row r="523" spans="1:22" ht="15.75" customHeight="1">
      <c r="A523" s="70"/>
      <c r="B523" s="71"/>
      <c r="C523" s="72"/>
      <c r="D523" s="71"/>
      <c r="E523" s="71"/>
      <c r="F523" s="71"/>
      <c r="G523" s="72"/>
      <c r="H523" s="71"/>
      <c r="I523" s="71"/>
      <c r="J523" s="71"/>
      <c r="K523" s="71"/>
      <c r="L523" s="71"/>
      <c r="M523" s="72"/>
      <c r="N523" s="71"/>
      <c r="O523" s="71"/>
      <c r="P523" s="71"/>
      <c r="Q523" s="71"/>
      <c r="R523" s="71"/>
      <c r="S523" s="71"/>
      <c r="T523" s="71"/>
      <c r="U523" s="71"/>
      <c r="V523" s="71"/>
    </row>
    <row r="524" spans="1:22" ht="15.75" customHeight="1">
      <c r="A524" s="70"/>
      <c r="B524" s="71"/>
      <c r="C524" s="72"/>
      <c r="D524" s="71"/>
      <c r="E524" s="71"/>
      <c r="F524" s="71"/>
      <c r="G524" s="72"/>
      <c r="H524" s="71"/>
      <c r="I524" s="71"/>
      <c r="J524" s="71"/>
      <c r="K524" s="71"/>
      <c r="L524" s="71"/>
      <c r="M524" s="72"/>
      <c r="N524" s="71"/>
      <c r="O524" s="71"/>
      <c r="P524" s="71"/>
      <c r="Q524" s="71"/>
      <c r="R524" s="71"/>
      <c r="S524" s="71"/>
      <c r="T524" s="71"/>
      <c r="U524" s="71"/>
      <c r="V524" s="71"/>
    </row>
    <row r="525" spans="1:22" ht="15.75" customHeight="1">
      <c r="A525" s="70"/>
      <c r="B525" s="71"/>
      <c r="C525" s="72"/>
      <c r="D525" s="71"/>
      <c r="E525" s="71"/>
      <c r="F525" s="71"/>
      <c r="G525" s="72"/>
      <c r="H525" s="71"/>
      <c r="I525" s="71"/>
      <c r="J525" s="71"/>
      <c r="K525" s="71"/>
      <c r="L525" s="71"/>
      <c r="M525" s="72"/>
      <c r="N525" s="71"/>
      <c r="O525" s="71"/>
      <c r="P525" s="71"/>
      <c r="Q525" s="71"/>
      <c r="R525" s="71"/>
      <c r="S525" s="71"/>
      <c r="T525" s="71"/>
      <c r="U525" s="71"/>
      <c r="V525" s="71"/>
    </row>
    <row r="526" spans="1:22" ht="15.75" customHeight="1">
      <c r="A526" s="70"/>
      <c r="B526" s="71"/>
      <c r="C526" s="72"/>
      <c r="D526" s="71"/>
      <c r="E526" s="71"/>
      <c r="F526" s="71"/>
      <c r="G526" s="72"/>
      <c r="H526" s="71"/>
      <c r="I526" s="71"/>
      <c r="J526" s="71"/>
      <c r="K526" s="71"/>
      <c r="L526" s="71"/>
      <c r="M526" s="72"/>
      <c r="N526" s="71"/>
      <c r="O526" s="71"/>
      <c r="P526" s="71"/>
      <c r="Q526" s="71"/>
      <c r="R526" s="71"/>
      <c r="S526" s="71"/>
      <c r="T526" s="71"/>
      <c r="U526" s="71"/>
      <c r="V526" s="71"/>
    </row>
    <row r="527" spans="1:22" ht="15.75" customHeight="1">
      <c r="A527" s="70"/>
      <c r="B527" s="71"/>
      <c r="C527" s="72"/>
      <c r="D527" s="71"/>
      <c r="E527" s="71"/>
      <c r="F527" s="71"/>
      <c r="G527" s="72"/>
      <c r="H527" s="71"/>
      <c r="I527" s="71"/>
      <c r="J527" s="71"/>
      <c r="K527" s="71"/>
      <c r="L527" s="71"/>
      <c r="M527" s="72"/>
      <c r="N527" s="71"/>
      <c r="O527" s="71"/>
      <c r="P527" s="71"/>
      <c r="Q527" s="71"/>
      <c r="R527" s="71"/>
      <c r="S527" s="71"/>
      <c r="T527" s="71"/>
      <c r="U527" s="71"/>
      <c r="V527" s="71"/>
    </row>
    <row r="528" spans="1:22" ht="15.75" customHeight="1">
      <c r="A528" s="70"/>
      <c r="B528" s="71"/>
      <c r="C528" s="72"/>
      <c r="D528" s="71"/>
      <c r="E528" s="71"/>
      <c r="F528" s="71"/>
      <c r="G528" s="72"/>
      <c r="H528" s="71"/>
      <c r="I528" s="71"/>
      <c r="J528" s="71"/>
      <c r="K528" s="71"/>
      <c r="L528" s="71"/>
      <c r="M528" s="72"/>
      <c r="N528" s="71"/>
      <c r="O528" s="71"/>
      <c r="P528" s="71"/>
      <c r="Q528" s="71"/>
      <c r="R528" s="71"/>
      <c r="S528" s="71"/>
      <c r="T528" s="71"/>
      <c r="U528" s="71"/>
      <c r="V528" s="71"/>
    </row>
    <row r="529" spans="1:22" ht="15.75" customHeight="1">
      <c r="A529" s="70"/>
      <c r="B529" s="71"/>
      <c r="C529" s="72"/>
      <c r="D529" s="71"/>
      <c r="E529" s="71"/>
      <c r="F529" s="71"/>
      <c r="G529" s="72"/>
      <c r="H529" s="71"/>
      <c r="I529" s="71"/>
      <c r="J529" s="71"/>
      <c r="K529" s="71"/>
      <c r="L529" s="71"/>
      <c r="M529" s="72"/>
      <c r="N529" s="71"/>
      <c r="O529" s="71"/>
      <c r="P529" s="71"/>
      <c r="Q529" s="71"/>
      <c r="R529" s="71"/>
      <c r="S529" s="71"/>
      <c r="T529" s="71"/>
      <c r="U529" s="71"/>
      <c r="V529" s="71"/>
    </row>
    <row r="530" spans="1:22" ht="15.75" customHeight="1">
      <c r="A530" s="70"/>
      <c r="B530" s="71"/>
      <c r="C530" s="72"/>
      <c r="D530" s="71"/>
      <c r="E530" s="71"/>
      <c r="F530" s="71"/>
      <c r="G530" s="72"/>
      <c r="H530" s="71"/>
      <c r="I530" s="71"/>
      <c r="J530" s="71"/>
      <c r="K530" s="71"/>
      <c r="L530" s="71"/>
      <c r="M530" s="72"/>
      <c r="N530" s="71"/>
      <c r="O530" s="71"/>
      <c r="P530" s="71"/>
      <c r="Q530" s="71"/>
      <c r="R530" s="71"/>
      <c r="S530" s="71"/>
      <c r="T530" s="71"/>
      <c r="U530" s="71"/>
      <c r="V530" s="71"/>
    </row>
    <row r="531" spans="1:22" ht="15.75" customHeight="1">
      <c r="A531" s="70"/>
      <c r="B531" s="71"/>
      <c r="C531" s="72"/>
      <c r="D531" s="71"/>
      <c r="E531" s="71"/>
      <c r="F531" s="71"/>
      <c r="G531" s="72"/>
      <c r="H531" s="71"/>
      <c r="I531" s="71"/>
      <c r="J531" s="71"/>
      <c r="K531" s="71"/>
      <c r="L531" s="71"/>
      <c r="M531" s="72"/>
      <c r="N531" s="71"/>
      <c r="O531" s="71"/>
      <c r="P531" s="71"/>
      <c r="Q531" s="71"/>
      <c r="R531" s="71"/>
      <c r="S531" s="71"/>
      <c r="T531" s="71"/>
      <c r="U531" s="71"/>
      <c r="V531" s="71"/>
    </row>
    <row r="532" spans="1:22" ht="15.75" customHeight="1">
      <c r="A532" s="70"/>
      <c r="B532" s="71"/>
      <c r="C532" s="72"/>
      <c r="D532" s="71"/>
      <c r="E532" s="71"/>
      <c r="F532" s="71"/>
      <c r="G532" s="72"/>
      <c r="H532" s="71"/>
      <c r="I532" s="71"/>
      <c r="J532" s="71"/>
      <c r="K532" s="71"/>
      <c r="L532" s="71"/>
      <c r="M532" s="72"/>
      <c r="N532" s="71"/>
      <c r="O532" s="71"/>
      <c r="P532" s="71"/>
      <c r="Q532" s="71"/>
      <c r="R532" s="71"/>
      <c r="S532" s="71"/>
      <c r="T532" s="71"/>
      <c r="U532" s="71"/>
      <c r="V532" s="71"/>
    </row>
    <row r="533" spans="1:22" ht="15.75" customHeight="1">
      <c r="A533" s="70"/>
      <c r="B533" s="71"/>
      <c r="C533" s="72"/>
      <c r="D533" s="71"/>
      <c r="E533" s="71"/>
      <c r="F533" s="71"/>
      <c r="G533" s="72"/>
      <c r="H533" s="71"/>
      <c r="I533" s="71"/>
      <c r="J533" s="71"/>
      <c r="K533" s="71"/>
      <c r="L533" s="71"/>
      <c r="M533" s="72"/>
      <c r="N533" s="71"/>
      <c r="O533" s="71"/>
      <c r="P533" s="71"/>
      <c r="Q533" s="71"/>
      <c r="R533" s="71"/>
      <c r="S533" s="71"/>
      <c r="T533" s="71"/>
      <c r="U533" s="71"/>
      <c r="V533" s="71"/>
    </row>
    <row r="534" spans="1:22" ht="15.75" customHeight="1">
      <c r="A534" s="70"/>
      <c r="B534" s="71"/>
      <c r="C534" s="72"/>
      <c r="D534" s="71"/>
      <c r="E534" s="71"/>
      <c r="F534" s="71"/>
      <c r="G534" s="72"/>
      <c r="H534" s="71"/>
      <c r="I534" s="71"/>
      <c r="J534" s="71"/>
      <c r="K534" s="71"/>
      <c r="L534" s="71"/>
      <c r="M534" s="72"/>
      <c r="N534" s="71"/>
      <c r="O534" s="71"/>
      <c r="P534" s="71"/>
      <c r="Q534" s="71"/>
      <c r="R534" s="71"/>
      <c r="S534" s="71"/>
      <c r="T534" s="71"/>
      <c r="U534" s="71"/>
      <c r="V534" s="71"/>
    </row>
    <row r="535" spans="1:22" ht="15.75" customHeight="1">
      <c r="A535" s="70"/>
      <c r="B535" s="71"/>
      <c r="C535" s="72"/>
      <c r="D535" s="71"/>
      <c r="E535" s="71"/>
      <c r="F535" s="71"/>
      <c r="G535" s="72"/>
      <c r="H535" s="71"/>
      <c r="I535" s="71"/>
      <c r="J535" s="71"/>
      <c r="K535" s="71"/>
      <c r="L535" s="71"/>
      <c r="M535" s="72"/>
      <c r="N535" s="71"/>
      <c r="O535" s="71"/>
      <c r="P535" s="71"/>
      <c r="Q535" s="71"/>
      <c r="R535" s="71"/>
      <c r="S535" s="71"/>
      <c r="T535" s="71"/>
      <c r="U535" s="71"/>
      <c r="V535" s="71"/>
    </row>
    <row r="536" spans="1:22" ht="15.75" customHeight="1">
      <c r="A536" s="70"/>
      <c r="B536" s="71"/>
      <c r="C536" s="72"/>
      <c r="D536" s="71"/>
      <c r="E536" s="71"/>
      <c r="F536" s="71"/>
      <c r="G536" s="72"/>
      <c r="H536" s="71"/>
      <c r="I536" s="71"/>
      <c r="J536" s="71"/>
      <c r="K536" s="71"/>
      <c r="L536" s="71"/>
      <c r="M536" s="72"/>
      <c r="N536" s="71"/>
      <c r="O536" s="71"/>
      <c r="P536" s="71"/>
      <c r="Q536" s="71"/>
      <c r="R536" s="71"/>
      <c r="S536" s="71"/>
      <c r="T536" s="71"/>
      <c r="U536" s="71"/>
      <c r="V536" s="71"/>
    </row>
    <row r="537" spans="1:22" ht="15.75" customHeight="1">
      <c r="A537" s="70"/>
      <c r="B537" s="71"/>
      <c r="C537" s="72"/>
      <c r="D537" s="71"/>
      <c r="E537" s="71"/>
      <c r="F537" s="71"/>
      <c r="G537" s="72"/>
      <c r="H537" s="71"/>
      <c r="I537" s="71"/>
      <c r="J537" s="71"/>
      <c r="K537" s="71"/>
      <c r="L537" s="71"/>
      <c r="M537" s="72"/>
      <c r="N537" s="71"/>
      <c r="O537" s="71"/>
      <c r="P537" s="71"/>
      <c r="Q537" s="71"/>
      <c r="R537" s="71"/>
      <c r="S537" s="71"/>
      <c r="T537" s="71"/>
      <c r="U537" s="71"/>
      <c r="V537" s="71"/>
    </row>
    <row r="538" spans="1:22" ht="15.75" customHeight="1">
      <c r="A538" s="70"/>
      <c r="B538" s="71"/>
      <c r="C538" s="72"/>
      <c r="D538" s="71"/>
      <c r="E538" s="71"/>
      <c r="F538" s="71"/>
      <c r="G538" s="72"/>
      <c r="H538" s="71"/>
      <c r="I538" s="71"/>
      <c r="J538" s="71"/>
      <c r="K538" s="71"/>
      <c r="L538" s="71"/>
      <c r="M538" s="72"/>
      <c r="N538" s="71"/>
      <c r="O538" s="71"/>
      <c r="P538" s="71"/>
      <c r="Q538" s="71"/>
      <c r="R538" s="71"/>
      <c r="S538" s="71"/>
      <c r="T538" s="71"/>
      <c r="U538" s="71"/>
      <c r="V538" s="71"/>
    </row>
    <row r="539" spans="1:22" ht="15.75" customHeight="1">
      <c r="A539" s="70"/>
      <c r="B539" s="71"/>
      <c r="C539" s="72"/>
      <c r="D539" s="71"/>
      <c r="E539" s="71"/>
      <c r="F539" s="71"/>
      <c r="G539" s="72"/>
      <c r="H539" s="71"/>
      <c r="I539" s="71"/>
      <c r="J539" s="71"/>
      <c r="K539" s="71"/>
      <c r="L539" s="71"/>
      <c r="M539" s="72"/>
      <c r="N539" s="71"/>
      <c r="O539" s="71"/>
      <c r="P539" s="71"/>
      <c r="Q539" s="71"/>
      <c r="R539" s="71"/>
      <c r="S539" s="71"/>
      <c r="T539" s="71"/>
      <c r="U539" s="71"/>
      <c r="V539" s="71"/>
    </row>
    <row r="540" spans="1:22" ht="15.75" customHeight="1">
      <c r="A540" s="70"/>
      <c r="B540" s="71"/>
      <c r="C540" s="72"/>
      <c r="D540" s="71"/>
      <c r="E540" s="71"/>
      <c r="F540" s="71"/>
      <c r="G540" s="72"/>
      <c r="H540" s="71"/>
      <c r="I540" s="71"/>
      <c r="J540" s="71"/>
      <c r="K540" s="71"/>
      <c r="L540" s="71"/>
      <c r="M540" s="72"/>
      <c r="N540" s="71"/>
      <c r="O540" s="71"/>
      <c r="P540" s="71"/>
      <c r="Q540" s="71"/>
      <c r="R540" s="71"/>
      <c r="S540" s="71"/>
      <c r="T540" s="71"/>
      <c r="U540" s="71"/>
      <c r="V540" s="71"/>
    </row>
    <row r="541" spans="1:22" ht="15.75" customHeight="1">
      <c r="A541" s="70"/>
      <c r="B541" s="71"/>
      <c r="C541" s="72"/>
      <c r="D541" s="71"/>
      <c r="E541" s="71"/>
      <c r="F541" s="71"/>
      <c r="G541" s="72"/>
      <c r="H541" s="71"/>
      <c r="I541" s="71"/>
      <c r="J541" s="71"/>
      <c r="K541" s="71"/>
      <c r="L541" s="71"/>
      <c r="M541" s="72"/>
      <c r="N541" s="71"/>
      <c r="O541" s="71"/>
      <c r="P541" s="71"/>
      <c r="Q541" s="71"/>
      <c r="R541" s="71"/>
      <c r="S541" s="71"/>
      <c r="T541" s="71"/>
      <c r="U541" s="71"/>
      <c r="V541" s="71"/>
    </row>
    <row r="542" spans="1:22" ht="15.75" customHeight="1">
      <c r="A542" s="70"/>
      <c r="B542" s="71"/>
      <c r="C542" s="72"/>
      <c r="D542" s="71"/>
      <c r="E542" s="71"/>
      <c r="F542" s="71"/>
      <c r="G542" s="72"/>
      <c r="H542" s="71"/>
      <c r="I542" s="71"/>
      <c r="J542" s="71"/>
      <c r="K542" s="71"/>
      <c r="L542" s="71"/>
      <c r="M542" s="72"/>
      <c r="N542" s="71"/>
      <c r="O542" s="71"/>
      <c r="P542" s="71"/>
      <c r="Q542" s="71"/>
      <c r="R542" s="71"/>
      <c r="S542" s="71"/>
      <c r="T542" s="71"/>
      <c r="U542" s="71"/>
      <c r="V542" s="71"/>
    </row>
    <row r="543" spans="1:22" ht="15.75" customHeight="1">
      <c r="A543" s="70"/>
      <c r="B543" s="71"/>
      <c r="C543" s="72"/>
      <c r="D543" s="71"/>
      <c r="E543" s="71"/>
      <c r="F543" s="71"/>
      <c r="G543" s="72"/>
      <c r="H543" s="71"/>
      <c r="I543" s="71"/>
      <c r="J543" s="71"/>
      <c r="K543" s="71"/>
      <c r="L543" s="71"/>
      <c r="M543" s="72"/>
      <c r="N543" s="71"/>
      <c r="O543" s="71"/>
      <c r="P543" s="71"/>
      <c r="Q543" s="71"/>
      <c r="R543" s="71"/>
      <c r="S543" s="71"/>
      <c r="T543" s="71"/>
      <c r="U543" s="71"/>
      <c r="V543" s="71"/>
    </row>
    <row r="544" spans="1:22" ht="15.75" customHeight="1">
      <c r="A544" s="70"/>
      <c r="B544" s="71"/>
      <c r="C544" s="72"/>
      <c r="D544" s="71"/>
      <c r="E544" s="71"/>
      <c r="F544" s="71"/>
      <c r="G544" s="72"/>
      <c r="H544" s="71"/>
      <c r="I544" s="71"/>
      <c r="J544" s="71"/>
      <c r="K544" s="71"/>
      <c r="L544" s="71"/>
      <c r="M544" s="72"/>
      <c r="N544" s="71"/>
      <c r="O544" s="71"/>
      <c r="P544" s="71"/>
      <c r="Q544" s="71"/>
      <c r="R544" s="71"/>
      <c r="S544" s="71"/>
      <c r="T544" s="71"/>
      <c r="U544" s="71"/>
      <c r="V544" s="71"/>
    </row>
    <row r="545" spans="1:22" ht="15.75" customHeight="1">
      <c r="A545" s="70"/>
      <c r="B545" s="71"/>
      <c r="C545" s="72"/>
      <c r="D545" s="71"/>
      <c r="E545" s="71"/>
      <c r="F545" s="71"/>
      <c r="G545" s="72"/>
      <c r="H545" s="71"/>
      <c r="I545" s="71"/>
      <c r="J545" s="71"/>
      <c r="K545" s="71"/>
      <c r="L545" s="71"/>
      <c r="M545" s="72"/>
      <c r="N545" s="71"/>
      <c r="O545" s="71"/>
      <c r="P545" s="71"/>
      <c r="Q545" s="71"/>
      <c r="R545" s="71"/>
      <c r="S545" s="71"/>
      <c r="T545" s="71"/>
      <c r="U545" s="71"/>
      <c r="V545" s="71"/>
    </row>
    <row r="546" spans="1:22" ht="15.75" customHeight="1">
      <c r="A546" s="70"/>
      <c r="B546" s="71"/>
      <c r="C546" s="72"/>
      <c r="D546" s="71"/>
      <c r="E546" s="71"/>
      <c r="F546" s="71"/>
      <c r="G546" s="72"/>
      <c r="H546" s="71"/>
      <c r="I546" s="71"/>
      <c r="J546" s="71"/>
      <c r="K546" s="71"/>
      <c r="L546" s="71"/>
      <c r="M546" s="72"/>
      <c r="N546" s="71"/>
      <c r="O546" s="71"/>
      <c r="P546" s="71"/>
      <c r="Q546" s="71"/>
      <c r="R546" s="71"/>
      <c r="S546" s="71"/>
      <c r="T546" s="71"/>
      <c r="U546" s="71"/>
      <c r="V546" s="71"/>
    </row>
    <row r="547" spans="1:22" ht="15.75" customHeight="1">
      <c r="A547" s="70"/>
      <c r="B547" s="71"/>
      <c r="C547" s="72"/>
      <c r="D547" s="71"/>
      <c r="E547" s="71"/>
      <c r="F547" s="71"/>
      <c r="G547" s="72"/>
      <c r="H547" s="71"/>
      <c r="I547" s="71"/>
      <c r="J547" s="71"/>
      <c r="K547" s="71"/>
      <c r="L547" s="71"/>
      <c r="M547" s="72"/>
      <c r="N547" s="71"/>
      <c r="O547" s="71"/>
      <c r="P547" s="71"/>
      <c r="Q547" s="71"/>
      <c r="R547" s="71"/>
      <c r="S547" s="71"/>
      <c r="T547" s="71"/>
      <c r="U547" s="71"/>
      <c r="V547" s="71"/>
    </row>
    <row r="548" spans="1:22" ht="15.75" customHeight="1">
      <c r="A548" s="70"/>
      <c r="B548" s="71"/>
      <c r="C548" s="72"/>
      <c r="D548" s="71"/>
      <c r="E548" s="71"/>
      <c r="F548" s="71"/>
      <c r="G548" s="72"/>
      <c r="H548" s="71"/>
      <c r="I548" s="71"/>
      <c r="J548" s="71"/>
      <c r="K548" s="71"/>
      <c r="L548" s="71"/>
      <c r="M548" s="72"/>
      <c r="N548" s="71"/>
      <c r="O548" s="71"/>
      <c r="P548" s="71"/>
      <c r="Q548" s="71"/>
      <c r="R548" s="71"/>
      <c r="S548" s="71"/>
      <c r="T548" s="71"/>
      <c r="U548" s="71"/>
      <c r="V548" s="71"/>
    </row>
    <row r="549" spans="1:22" ht="15.75" customHeight="1">
      <c r="A549" s="70"/>
      <c r="B549" s="71"/>
      <c r="C549" s="72"/>
      <c r="D549" s="71"/>
      <c r="E549" s="71"/>
      <c r="F549" s="71"/>
      <c r="G549" s="72"/>
      <c r="H549" s="71"/>
      <c r="I549" s="71"/>
      <c r="J549" s="71"/>
      <c r="K549" s="71"/>
      <c r="L549" s="71"/>
      <c r="M549" s="72"/>
      <c r="N549" s="71"/>
      <c r="O549" s="71"/>
      <c r="P549" s="71"/>
      <c r="Q549" s="71"/>
      <c r="R549" s="71"/>
      <c r="S549" s="71"/>
      <c r="T549" s="71"/>
      <c r="U549" s="71"/>
      <c r="V549" s="71"/>
    </row>
    <row r="550" spans="1:22" ht="15.75" customHeight="1">
      <c r="A550" s="70"/>
      <c r="B550" s="71"/>
      <c r="C550" s="72"/>
      <c r="D550" s="71"/>
      <c r="E550" s="71"/>
      <c r="F550" s="71"/>
      <c r="G550" s="72"/>
      <c r="H550" s="71"/>
      <c r="I550" s="71"/>
      <c r="J550" s="71"/>
      <c r="K550" s="71"/>
      <c r="L550" s="71"/>
      <c r="M550" s="72"/>
      <c r="N550" s="71"/>
      <c r="O550" s="71"/>
      <c r="P550" s="71"/>
      <c r="Q550" s="71"/>
      <c r="R550" s="71"/>
      <c r="S550" s="71"/>
      <c r="T550" s="71"/>
      <c r="U550" s="71"/>
      <c r="V550" s="71"/>
    </row>
    <row r="551" spans="1:22" ht="15.75" customHeight="1">
      <c r="A551" s="70"/>
      <c r="B551" s="71"/>
      <c r="C551" s="72"/>
      <c r="D551" s="71"/>
      <c r="E551" s="71"/>
      <c r="F551" s="71"/>
      <c r="G551" s="72"/>
      <c r="H551" s="71"/>
      <c r="I551" s="71"/>
      <c r="J551" s="71"/>
      <c r="K551" s="71"/>
      <c r="L551" s="71"/>
      <c r="M551" s="72"/>
      <c r="N551" s="71"/>
      <c r="O551" s="71"/>
      <c r="P551" s="71"/>
      <c r="Q551" s="71"/>
      <c r="R551" s="71"/>
      <c r="S551" s="71"/>
      <c r="T551" s="71"/>
      <c r="U551" s="71"/>
      <c r="V551" s="71"/>
    </row>
    <row r="552" spans="1:22" ht="15.75" customHeight="1">
      <c r="A552" s="70"/>
      <c r="B552" s="71"/>
      <c r="C552" s="72"/>
      <c r="D552" s="71"/>
      <c r="E552" s="71"/>
      <c r="F552" s="71"/>
      <c r="G552" s="72"/>
      <c r="H552" s="71"/>
      <c r="I552" s="71"/>
      <c r="J552" s="71"/>
      <c r="K552" s="71"/>
      <c r="L552" s="71"/>
      <c r="M552" s="72"/>
      <c r="N552" s="71"/>
      <c r="O552" s="71"/>
      <c r="P552" s="71"/>
      <c r="Q552" s="71"/>
      <c r="R552" s="71"/>
      <c r="S552" s="71"/>
      <c r="T552" s="71"/>
      <c r="U552" s="71"/>
      <c r="V552" s="71"/>
    </row>
    <row r="553" spans="1:22" ht="15.75" customHeight="1">
      <c r="A553" s="70"/>
      <c r="B553" s="71"/>
      <c r="C553" s="72"/>
      <c r="D553" s="71"/>
      <c r="E553" s="71"/>
      <c r="F553" s="71"/>
      <c r="G553" s="72"/>
      <c r="H553" s="71"/>
      <c r="I553" s="71"/>
      <c r="J553" s="71"/>
      <c r="K553" s="71"/>
      <c r="L553" s="71"/>
      <c r="M553" s="72"/>
      <c r="N553" s="71"/>
      <c r="O553" s="71"/>
      <c r="P553" s="71"/>
      <c r="Q553" s="71"/>
      <c r="R553" s="71"/>
      <c r="S553" s="71"/>
      <c r="T553" s="71"/>
      <c r="U553" s="71"/>
      <c r="V553" s="71"/>
    </row>
    <row r="554" spans="1:22" ht="15.75" customHeight="1">
      <c r="A554" s="70"/>
      <c r="B554" s="71"/>
      <c r="C554" s="72"/>
      <c r="D554" s="71"/>
      <c r="E554" s="71"/>
      <c r="F554" s="71"/>
      <c r="G554" s="72"/>
      <c r="H554" s="71"/>
      <c r="I554" s="71"/>
      <c r="J554" s="71"/>
      <c r="K554" s="71"/>
      <c r="L554" s="71"/>
      <c r="M554" s="72"/>
      <c r="N554" s="71"/>
      <c r="O554" s="71"/>
      <c r="P554" s="71"/>
      <c r="Q554" s="71"/>
      <c r="R554" s="71"/>
      <c r="S554" s="71"/>
      <c r="T554" s="71"/>
      <c r="U554" s="71"/>
      <c r="V554" s="71"/>
    </row>
    <row r="555" spans="1:22" ht="15.75" customHeight="1">
      <c r="A555" s="70"/>
      <c r="B555" s="71"/>
      <c r="C555" s="72"/>
      <c r="D555" s="71"/>
      <c r="E555" s="71"/>
      <c r="F555" s="71"/>
      <c r="G555" s="72"/>
      <c r="H555" s="71"/>
      <c r="I555" s="71"/>
      <c r="J555" s="71"/>
      <c r="K555" s="71"/>
      <c r="L555" s="71"/>
      <c r="M555" s="72"/>
      <c r="N555" s="71"/>
      <c r="O555" s="71"/>
      <c r="P555" s="71"/>
      <c r="Q555" s="71"/>
      <c r="R555" s="71"/>
      <c r="S555" s="71"/>
      <c r="T555" s="71"/>
      <c r="U555" s="71"/>
      <c r="V555" s="71"/>
    </row>
    <row r="556" spans="1:22" ht="15.75" customHeight="1">
      <c r="A556" s="70"/>
      <c r="B556" s="71"/>
      <c r="C556" s="72"/>
      <c r="D556" s="71"/>
      <c r="E556" s="71"/>
      <c r="F556" s="71"/>
      <c r="G556" s="72"/>
      <c r="H556" s="71"/>
      <c r="I556" s="71"/>
      <c r="J556" s="71"/>
      <c r="K556" s="71"/>
      <c r="L556" s="71"/>
      <c r="M556" s="72"/>
      <c r="N556" s="71"/>
      <c r="O556" s="71"/>
      <c r="P556" s="71"/>
      <c r="Q556" s="71"/>
      <c r="R556" s="71"/>
      <c r="S556" s="71"/>
      <c r="T556" s="71"/>
      <c r="U556" s="71"/>
      <c r="V556" s="71"/>
    </row>
    <row r="557" spans="1:22" ht="15.75" customHeight="1">
      <c r="A557" s="70"/>
      <c r="B557" s="71"/>
      <c r="C557" s="72"/>
      <c r="D557" s="71"/>
      <c r="E557" s="71"/>
      <c r="F557" s="71"/>
      <c r="G557" s="72"/>
      <c r="H557" s="71"/>
      <c r="I557" s="71"/>
      <c r="J557" s="71"/>
      <c r="K557" s="71"/>
      <c r="L557" s="71"/>
      <c r="M557" s="72"/>
      <c r="N557" s="71"/>
      <c r="O557" s="71"/>
      <c r="P557" s="71"/>
      <c r="Q557" s="71"/>
      <c r="R557" s="71"/>
      <c r="S557" s="71"/>
      <c r="T557" s="71"/>
      <c r="U557" s="71"/>
      <c r="V557" s="71"/>
    </row>
    <row r="558" spans="1:22" ht="15.75" customHeight="1">
      <c r="A558" s="70"/>
      <c r="B558" s="71"/>
      <c r="C558" s="72"/>
      <c r="D558" s="71"/>
      <c r="E558" s="71"/>
      <c r="F558" s="71"/>
      <c r="G558" s="72"/>
      <c r="H558" s="71"/>
      <c r="I558" s="71"/>
      <c r="J558" s="71"/>
      <c r="K558" s="71"/>
      <c r="L558" s="71"/>
      <c r="M558" s="72"/>
      <c r="N558" s="71"/>
      <c r="O558" s="71"/>
      <c r="P558" s="71"/>
      <c r="Q558" s="71"/>
      <c r="R558" s="71"/>
      <c r="S558" s="71"/>
      <c r="T558" s="71"/>
      <c r="U558" s="71"/>
      <c r="V558" s="71"/>
    </row>
    <row r="559" spans="1:22" ht="15.75" customHeight="1">
      <c r="A559" s="70"/>
      <c r="B559" s="71"/>
      <c r="C559" s="72"/>
      <c r="D559" s="71"/>
      <c r="E559" s="71"/>
      <c r="F559" s="71"/>
      <c r="G559" s="72"/>
      <c r="H559" s="71"/>
      <c r="I559" s="71"/>
      <c r="J559" s="71"/>
      <c r="K559" s="71"/>
      <c r="L559" s="71"/>
      <c r="M559" s="72"/>
      <c r="N559" s="71"/>
      <c r="O559" s="71"/>
      <c r="P559" s="71"/>
      <c r="Q559" s="71"/>
      <c r="R559" s="71"/>
      <c r="S559" s="71"/>
      <c r="T559" s="71"/>
      <c r="U559" s="71"/>
      <c r="V559" s="71"/>
    </row>
    <row r="560" spans="1:22" ht="15.75" customHeight="1">
      <c r="A560" s="70"/>
      <c r="B560" s="71"/>
      <c r="C560" s="72"/>
      <c r="D560" s="71"/>
      <c r="E560" s="71"/>
      <c r="F560" s="71"/>
      <c r="G560" s="72"/>
      <c r="H560" s="71"/>
      <c r="I560" s="71"/>
      <c r="J560" s="71"/>
      <c r="K560" s="71"/>
      <c r="L560" s="71"/>
      <c r="M560" s="72"/>
      <c r="N560" s="71"/>
      <c r="O560" s="71"/>
      <c r="P560" s="71"/>
      <c r="Q560" s="71"/>
      <c r="R560" s="71"/>
      <c r="S560" s="71"/>
      <c r="T560" s="71"/>
      <c r="U560" s="71"/>
      <c r="V560" s="71"/>
    </row>
    <row r="561" spans="1:22" ht="15.75" customHeight="1">
      <c r="A561" s="70"/>
      <c r="B561" s="71"/>
      <c r="C561" s="72"/>
      <c r="D561" s="71"/>
      <c r="E561" s="71"/>
      <c r="F561" s="71"/>
      <c r="G561" s="72"/>
      <c r="H561" s="71"/>
      <c r="I561" s="71"/>
      <c r="J561" s="71"/>
      <c r="K561" s="71"/>
      <c r="L561" s="71"/>
      <c r="M561" s="72"/>
      <c r="N561" s="71"/>
      <c r="O561" s="71"/>
      <c r="P561" s="71"/>
      <c r="Q561" s="71"/>
      <c r="R561" s="71"/>
      <c r="S561" s="71"/>
      <c r="T561" s="71"/>
      <c r="U561" s="71"/>
      <c r="V561" s="71"/>
    </row>
    <row r="562" spans="1:22" ht="15.75" customHeight="1">
      <c r="A562" s="70"/>
      <c r="B562" s="71"/>
      <c r="C562" s="72"/>
      <c r="D562" s="71"/>
      <c r="E562" s="71"/>
      <c r="F562" s="71"/>
      <c r="G562" s="72"/>
      <c r="H562" s="71"/>
      <c r="I562" s="71"/>
      <c r="J562" s="71"/>
      <c r="K562" s="71"/>
      <c r="L562" s="71"/>
      <c r="M562" s="72"/>
      <c r="N562" s="71"/>
      <c r="O562" s="71"/>
      <c r="P562" s="71"/>
      <c r="Q562" s="71"/>
      <c r="R562" s="71"/>
      <c r="S562" s="71"/>
      <c r="T562" s="71"/>
      <c r="U562" s="71"/>
      <c r="V562" s="71"/>
    </row>
    <row r="563" spans="1:22" ht="15.75" customHeight="1">
      <c r="A563" s="70"/>
      <c r="B563" s="71"/>
      <c r="C563" s="72"/>
      <c r="D563" s="71"/>
      <c r="E563" s="71"/>
      <c r="F563" s="71"/>
      <c r="G563" s="72"/>
      <c r="H563" s="71"/>
      <c r="I563" s="71"/>
      <c r="J563" s="71"/>
      <c r="K563" s="71"/>
      <c r="L563" s="71"/>
      <c r="M563" s="72"/>
      <c r="N563" s="71"/>
      <c r="O563" s="71"/>
      <c r="P563" s="71"/>
      <c r="Q563" s="71"/>
      <c r="R563" s="71"/>
      <c r="S563" s="71"/>
      <c r="T563" s="71"/>
      <c r="U563" s="71"/>
      <c r="V563" s="71"/>
    </row>
    <row r="564" spans="1:22" ht="15.75" customHeight="1">
      <c r="A564" s="70"/>
      <c r="B564" s="71"/>
      <c r="C564" s="72"/>
      <c r="D564" s="71"/>
      <c r="E564" s="71"/>
      <c r="F564" s="71"/>
      <c r="G564" s="72"/>
      <c r="H564" s="71"/>
      <c r="I564" s="71"/>
      <c r="J564" s="71"/>
      <c r="K564" s="71"/>
      <c r="L564" s="71"/>
      <c r="M564" s="72"/>
      <c r="N564" s="71"/>
      <c r="O564" s="71"/>
      <c r="P564" s="71"/>
      <c r="Q564" s="71"/>
      <c r="R564" s="71"/>
      <c r="S564" s="71"/>
      <c r="T564" s="71"/>
      <c r="U564" s="71"/>
      <c r="V564" s="71"/>
    </row>
    <row r="565" spans="1:22" ht="15.75" customHeight="1">
      <c r="A565" s="70"/>
      <c r="B565" s="71"/>
      <c r="C565" s="72"/>
      <c r="D565" s="71"/>
      <c r="E565" s="71"/>
      <c r="F565" s="71"/>
      <c r="G565" s="72"/>
      <c r="H565" s="71"/>
      <c r="I565" s="71"/>
      <c r="J565" s="71"/>
      <c r="K565" s="71"/>
      <c r="L565" s="71"/>
      <c r="M565" s="72"/>
      <c r="N565" s="71"/>
      <c r="O565" s="71"/>
      <c r="P565" s="71"/>
      <c r="Q565" s="71"/>
      <c r="R565" s="71"/>
      <c r="S565" s="71"/>
      <c r="T565" s="71"/>
      <c r="U565" s="71"/>
      <c r="V565" s="71"/>
    </row>
    <row r="566" spans="1:22" ht="15.75" customHeight="1">
      <c r="A566" s="70"/>
      <c r="B566" s="71"/>
      <c r="C566" s="72"/>
      <c r="D566" s="71"/>
      <c r="E566" s="71"/>
      <c r="F566" s="71"/>
      <c r="G566" s="72"/>
      <c r="H566" s="71"/>
      <c r="I566" s="71"/>
      <c r="J566" s="71"/>
      <c r="K566" s="71"/>
      <c r="L566" s="71"/>
      <c r="M566" s="72"/>
      <c r="N566" s="71"/>
      <c r="O566" s="71"/>
      <c r="P566" s="71"/>
      <c r="Q566" s="71"/>
      <c r="R566" s="71"/>
      <c r="S566" s="71"/>
      <c r="T566" s="71"/>
      <c r="U566" s="71"/>
      <c r="V566" s="71"/>
    </row>
    <row r="567" spans="1:22" ht="15.75" customHeight="1">
      <c r="A567" s="70"/>
      <c r="B567" s="71"/>
      <c r="C567" s="72"/>
      <c r="D567" s="71"/>
      <c r="E567" s="71"/>
      <c r="F567" s="71"/>
      <c r="G567" s="72"/>
      <c r="H567" s="71"/>
      <c r="I567" s="71"/>
      <c r="J567" s="71"/>
      <c r="K567" s="71"/>
      <c r="L567" s="71"/>
      <c r="M567" s="72"/>
      <c r="N567" s="71"/>
      <c r="O567" s="71"/>
      <c r="P567" s="71"/>
      <c r="Q567" s="71"/>
      <c r="R567" s="71"/>
      <c r="S567" s="71"/>
      <c r="T567" s="71"/>
      <c r="U567" s="71"/>
      <c r="V567" s="71"/>
    </row>
    <row r="568" spans="1:22" ht="15.75" customHeight="1">
      <c r="A568" s="70"/>
      <c r="B568" s="71"/>
      <c r="C568" s="72"/>
      <c r="D568" s="71"/>
      <c r="E568" s="71"/>
      <c r="F568" s="71"/>
      <c r="G568" s="72"/>
      <c r="H568" s="71"/>
      <c r="I568" s="71"/>
      <c r="J568" s="71"/>
      <c r="K568" s="71"/>
      <c r="L568" s="71"/>
      <c r="M568" s="72"/>
      <c r="N568" s="71"/>
      <c r="O568" s="71"/>
      <c r="P568" s="71"/>
      <c r="Q568" s="71"/>
      <c r="R568" s="71"/>
      <c r="S568" s="71"/>
      <c r="T568" s="71"/>
      <c r="U568" s="71"/>
      <c r="V568" s="71"/>
    </row>
    <row r="569" spans="1:22" ht="15.75" customHeight="1">
      <c r="A569" s="70"/>
      <c r="B569" s="71"/>
      <c r="C569" s="72"/>
      <c r="D569" s="71"/>
      <c r="E569" s="71"/>
      <c r="F569" s="71"/>
      <c r="G569" s="72"/>
      <c r="H569" s="71"/>
      <c r="I569" s="71"/>
      <c r="J569" s="71"/>
      <c r="K569" s="71"/>
      <c r="L569" s="71"/>
      <c r="M569" s="72"/>
      <c r="N569" s="71"/>
      <c r="O569" s="71"/>
      <c r="P569" s="71"/>
      <c r="Q569" s="71"/>
      <c r="R569" s="71"/>
      <c r="S569" s="71"/>
      <c r="T569" s="71"/>
      <c r="U569" s="71"/>
      <c r="V569" s="71"/>
    </row>
    <row r="570" spans="1:22" ht="15.75" customHeight="1">
      <c r="A570" s="70"/>
      <c r="B570" s="71"/>
      <c r="C570" s="72"/>
      <c r="D570" s="71"/>
      <c r="E570" s="71"/>
      <c r="F570" s="71"/>
      <c r="G570" s="72"/>
      <c r="H570" s="71"/>
      <c r="I570" s="71"/>
      <c r="J570" s="71"/>
      <c r="K570" s="71"/>
      <c r="L570" s="71"/>
      <c r="M570" s="72"/>
      <c r="N570" s="71"/>
      <c r="O570" s="71"/>
      <c r="P570" s="71"/>
      <c r="Q570" s="71"/>
      <c r="R570" s="71"/>
      <c r="S570" s="71"/>
      <c r="T570" s="71"/>
      <c r="U570" s="71"/>
      <c r="V570" s="71"/>
    </row>
    <row r="571" spans="1:22" ht="15.75" customHeight="1">
      <c r="A571" s="70"/>
      <c r="B571" s="71"/>
      <c r="C571" s="72"/>
      <c r="D571" s="71"/>
      <c r="E571" s="71"/>
      <c r="F571" s="71"/>
      <c r="G571" s="72"/>
      <c r="H571" s="71"/>
      <c r="I571" s="71"/>
      <c r="J571" s="71"/>
      <c r="K571" s="71"/>
      <c r="L571" s="71"/>
      <c r="M571" s="72"/>
      <c r="N571" s="71"/>
      <c r="O571" s="71"/>
      <c r="P571" s="71"/>
      <c r="Q571" s="71"/>
      <c r="R571" s="71"/>
      <c r="S571" s="71"/>
      <c r="T571" s="71"/>
      <c r="U571" s="71"/>
      <c r="V571" s="71"/>
    </row>
    <row r="572" spans="1:22" ht="15.75" customHeight="1">
      <c r="A572" s="70"/>
      <c r="B572" s="71"/>
      <c r="C572" s="72"/>
      <c r="D572" s="71"/>
      <c r="E572" s="71"/>
      <c r="F572" s="71"/>
      <c r="G572" s="72"/>
      <c r="H572" s="71"/>
      <c r="I572" s="71"/>
      <c r="J572" s="71"/>
      <c r="K572" s="71"/>
      <c r="L572" s="71"/>
      <c r="M572" s="72"/>
      <c r="N572" s="71"/>
      <c r="O572" s="71"/>
      <c r="P572" s="71"/>
      <c r="Q572" s="71"/>
      <c r="R572" s="71"/>
      <c r="S572" s="71"/>
      <c r="T572" s="71"/>
      <c r="U572" s="71"/>
      <c r="V572" s="71"/>
    </row>
    <row r="573" spans="1:22" ht="15.75" customHeight="1">
      <c r="A573" s="70"/>
      <c r="B573" s="71"/>
      <c r="C573" s="72"/>
      <c r="D573" s="71"/>
      <c r="E573" s="71"/>
      <c r="F573" s="71"/>
      <c r="G573" s="72"/>
      <c r="H573" s="71"/>
      <c r="I573" s="71"/>
      <c r="J573" s="71"/>
      <c r="K573" s="71"/>
      <c r="L573" s="71"/>
      <c r="M573" s="72"/>
      <c r="N573" s="71"/>
      <c r="O573" s="71"/>
      <c r="P573" s="71"/>
      <c r="Q573" s="71"/>
      <c r="R573" s="71"/>
      <c r="S573" s="71"/>
      <c r="T573" s="71"/>
      <c r="U573" s="71"/>
      <c r="V573" s="71"/>
    </row>
    <row r="574" spans="1:22" ht="15.75" customHeight="1">
      <c r="A574" s="70"/>
      <c r="B574" s="71"/>
      <c r="C574" s="72"/>
      <c r="D574" s="71"/>
      <c r="E574" s="71"/>
      <c r="F574" s="71"/>
      <c r="G574" s="72"/>
      <c r="H574" s="71"/>
      <c r="I574" s="71"/>
      <c r="J574" s="71"/>
      <c r="K574" s="71"/>
      <c r="L574" s="71"/>
      <c r="M574" s="72"/>
      <c r="N574" s="71"/>
      <c r="O574" s="71"/>
      <c r="P574" s="71"/>
      <c r="Q574" s="71"/>
      <c r="R574" s="71"/>
      <c r="S574" s="71"/>
      <c r="T574" s="71"/>
      <c r="U574" s="71"/>
      <c r="V574" s="71"/>
    </row>
    <row r="575" spans="1:22" ht="15.75" customHeight="1">
      <c r="A575" s="70"/>
      <c r="B575" s="71"/>
      <c r="C575" s="72"/>
      <c r="D575" s="71"/>
      <c r="E575" s="71"/>
      <c r="F575" s="71"/>
      <c r="G575" s="72"/>
      <c r="H575" s="71"/>
      <c r="I575" s="71"/>
      <c r="J575" s="71"/>
      <c r="K575" s="71"/>
      <c r="L575" s="71"/>
      <c r="M575" s="72"/>
      <c r="N575" s="71"/>
      <c r="O575" s="71"/>
      <c r="P575" s="71"/>
      <c r="Q575" s="71"/>
      <c r="R575" s="71"/>
      <c r="S575" s="71"/>
      <c r="T575" s="71"/>
      <c r="U575" s="71"/>
      <c r="V575" s="71"/>
    </row>
    <row r="576" spans="1:22" ht="15.75" customHeight="1">
      <c r="A576" s="70"/>
      <c r="B576" s="71"/>
      <c r="C576" s="72"/>
      <c r="D576" s="71"/>
      <c r="E576" s="71"/>
      <c r="F576" s="71"/>
      <c r="G576" s="72"/>
      <c r="H576" s="71"/>
      <c r="I576" s="71"/>
      <c r="J576" s="71"/>
      <c r="K576" s="71"/>
      <c r="L576" s="71"/>
      <c r="M576" s="72"/>
      <c r="N576" s="71"/>
      <c r="O576" s="71"/>
      <c r="P576" s="71"/>
      <c r="Q576" s="71"/>
      <c r="R576" s="71"/>
      <c r="S576" s="71"/>
      <c r="T576" s="71"/>
      <c r="U576" s="71"/>
      <c r="V576" s="71"/>
    </row>
    <row r="577" spans="1:22" ht="15.75" customHeight="1">
      <c r="A577" s="70"/>
      <c r="B577" s="71"/>
      <c r="C577" s="72"/>
      <c r="D577" s="71"/>
      <c r="E577" s="71"/>
      <c r="F577" s="71"/>
      <c r="G577" s="72"/>
      <c r="H577" s="71"/>
      <c r="I577" s="71"/>
      <c r="J577" s="71"/>
      <c r="K577" s="71"/>
      <c r="L577" s="71"/>
      <c r="M577" s="72"/>
      <c r="N577" s="71"/>
      <c r="O577" s="71"/>
      <c r="P577" s="71"/>
      <c r="Q577" s="71"/>
      <c r="R577" s="71"/>
      <c r="S577" s="71"/>
      <c r="T577" s="71"/>
      <c r="U577" s="71"/>
      <c r="V577" s="71"/>
    </row>
    <row r="578" spans="1:22" ht="15.75" customHeight="1">
      <c r="A578" s="70"/>
      <c r="B578" s="71"/>
      <c r="C578" s="72"/>
      <c r="D578" s="71"/>
      <c r="E578" s="71"/>
      <c r="F578" s="71"/>
      <c r="G578" s="72"/>
      <c r="H578" s="71"/>
      <c r="I578" s="71"/>
      <c r="J578" s="71"/>
      <c r="K578" s="71"/>
      <c r="L578" s="71"/>
      <c r="M578" s="72"/>
      <c r="N578" s="71"/>
      <c r="O578" s="71"/>
      <c r="P578" s="71"/>
      <c r="Q578" s="71"/>
      <c r="R578" s="71"/>
      <c r="S578" s="71"/>
      <c r="T578" s="71"/>
      <c r="U578" s="71"/>
      <c r="V578" s="71"/>
    </row>
    <row r="579" spans="1:22" ht="15.75" customHeight="1">
      <c r="A579" s="70"/>
      <c r="B579" s="71"/>
      <c r="C579" s="72"/>
      <c r="D579" s="71"/>
      <c r="E579" s="71"/>
      <c r="F579" s="71"/>
      <c r="G579" s="72"/>
      <c r="H579" s="71"/>
      <c r="I579" s="71"/>
      <c r="J579" s="71"/>
      <c r="K579" s="71"/>
      <c r="L579" s="71"/>
      <c r="M579" s="72"/>
      <c r="N579" s="71"/>
      <c r="O579" s="71"/>
      <c r="P579" s="71"/>
      <c r="Q579" s="71"/>
      <c r="R579" s="71"/>
      <c r="S579" s="71"/>
      <c r="T579" s="71"/>
      <c r="U579" s="71"/>
      <c r="V579" s="71"/>
    </row>
    <row r="580" spans="1:22" ht="15.75" customHeight="1">
      <c r="A580" s="70"/>
      <c r="B580" s="71"/>
      <c r="C580" s="72"/>
      <c r="D580" s="71"/>
      <c r="E580" s="71"/>
      <c r="F580" s="71"/>
      <c r="G580" s="72"/>
      <c r="H580" s="71"/>
      <c r="I580" s="71"/>
      <c r="J580" s="71"/>
      <c r="K580" s="71"/>
      <c r="L580" s="71"/>
      <c r="M580" s="72"/>
      <c r="N580" s="71"/>
      <c r="O580" s="71"/>
      <c r="P580" s="71"/>
      <c r="Q580" s="71"/>
      <c r="R580" s="71"/>
      <c r="S580" s="71"/>
      <c r="T580" s="71"/>
      <c r="U580" s="71"/>
      <c r="V580" s="71"/>
    </row>
    <row r="581" spans="1:22" ht="15.75" customHeight="1">
      <c r="A581" s="70"/>
      <c r="B581" s="71"/>
      <c r="C581" s="72"/>
      <c r="D581" s="71"/>
      <c r="E581" s="71"/>
      <c r="F581" s="71"/>
      <c r="G581" s="72"/>
      <c r="H581" s="71"/>
      <c r="I581" s="71"/>
      <c r="J581" s="71"/>
      <c r="K581" s="71"/>
      <c r="L581" s="71"/>
      <c r="M581" s="72"/>
      <c r="N581" s="71"/>
      <c r="O581" s="71"/>
      <c r="P581" s="71"/>
      <c r="Q581" s="71"/>
      <c r="R581" s="71"/>
      <c r="S581" s="71"/>
      <c r="T581" s="71"/>
      <c r="U581" s="71"/>
      <c r="V581" s="71"/>
    </row>
    <row r="582" spans="1:22" ht="15.75" customHeight="1">
      <c r="A582" s="70"/>
      <c r="B582" s="71"/>
      <c r="C582" s="72"/>
      <c r="D582" s="71"/>
      <c r="E582" s="71"/>
      <c r="F582" s="71"/>
      <c r="G582" s="72"/>
      <c r="H582" s="71"/>
      <c r="I582" s="71"/>
      <c r="J582" s="71"/>
      <c r="K582" s="71"/>
      <c r="L582" s="71"/>
      <c r="M582" s="72"/>
      <c r="N582" s="71"/>
      <c r="O582" s="71"/>
      <c r="P582" s="71"/>
      <c r="Q582" s="71"/>
      <c r="R582" s="71"/>
      <c r="S582" s="71"/>
      <c r="T582" s="71"/>
      <c r="U582" s="71"/>
      <c r="V582" s="71"/>
    </row>
    <row r="583" spans="1:22" ht="15.75" customHeight="1">
      <c r="A583" s="70"/>
      <c r="B583" s="71"/>
      <c r="C583" s="72"/>
      <c r="D583" s="71"/>
      <c r="E583" s="71"/>
      <c r="F583" s="71"/>
      <c r="G583" s="72"/>
      <c r="H583" s="71"/>
      <c r="I583" s="71"/>
      <c r="J583" s="71"/>
      <c r="K583" s="71"/>
      <c r="L583" s="71"/>
      <c r="M583" s="72"/>
      <c r="N583" s="71"/>
      <c r="O583" s="71"/>
      <c r="P583" s="71"/>
      <c r="Q583" s="71"/>
      <c r="R583" s="71"/>
      <c r="S583" s="71"/>
      <c r="T583" s="71"/>
      <c r="U583" s="71"/>
      <c r="V583" s="71"/>
    </row>
    <row r="584" spans="1:22" ht="15.75" customHeight="1">
      <c r="A584" s="70"/>
      <c r="B584" s="71"/>
      <c r="C584" s="72"/>
      <c r="D584" s="71"/>
      <c r="E584" s="71"/>
      <c r="F584" s="71"/>
      <c r="G584" s="72"/>
      <c r="H584" s="71"/>
      <c r="I584" s="71"/>
      <c r="J584" s="71"/>
      <c r="K584" s="71"/>
      <c r="L584" s="71"/>
      <c r="M584" s="72"/>
      <c r="N584" s="71"/>
      <c r="O584" s="71"/>
      <c r="P584" s="71"/>
      <c r="Q584" s="71"/>
      <c r="R584" s="71"/>
      <c r="S584" s="71"/>
      <c r="T584" s="71"/>
      <c r="U584" s="71"/>
      <c r="V584" s="71"/>
    </row>
    <row r="585" spans="1:22" ht="15.75" customHeight="1">
      <c r="A585" s="70"/>
      <c r="B585" s="71"/>
      <c r="C585" s="72"/>
      <c r="D585" s="71"/>
      <c r="E585" s="71"/>
      <c r="F585" s="71"/>
      <c r="G585" s="72"/>
      <c r="H585" s="71"/>
      <c r="I585" s="71"/>
      <c r="J585" s="71"/>
      <c r="K585" s="71"/>
      <c r="L585" s="71"/>
      <c r="M585" s="72"/>
      <c r="N585" s="71"/>
      <c r="O585" s="71"/>
      <c r="P585" s="71"/>
      <c r="Q585" s="71"/>
      <c r="R585" s="71"/>
      <c r="S585" s="71"/>
      <c r="T585" s="71"/>
      <c r="U585" s="71"/>
      <c r="V585" s="71"/>
    </row>
    <row r="586" spans="1:22" ht="15.75" customHeight="1">
      <c r="A586" s="70"/>
      <c r="B586" s="71"/>
      <c r="C586" s="72"/>
      <c r="D586" s="71"/>
      <c r="E586" s="71"/>
      <c r="F586" s="71"/>
      <c r="G586" s="72"/>
      <c r="H586" s="71"/>
      <c r="I586" s="71"/>
      <c r="J586" s="71"/>
      <c r="K586" s="71"/>
      <c r="L586" s="71"/>
      <c r="M586" s="72"/>
      <c r="N586" s="71"/>
      <c r="O586" s="71"/>
      <c r="P586" s="71"/>
      <c r="Q586" s="71"/>
      <c r="R586" s="71"/>
      <c r="S586" s="71"/>
      <c r="T586" s="71"/>
      <c r="U586" s="71"/>
      <c r="V586" s="71"/>
    </row>
    <row r="587" spans="1:22" ht="15.75" customHeight="1">
      <c r="A587" s="70"/>
      <c r="B587" s="71"/>
      <c r="C587" s="72"/>
      <c r="D587" s="71"/>
      <c r="E587" s="71"/>
      <c r="F587" s="71"/>
      <c r="G587" s="72"/>
      <c r="H587" s="71"/>
      <c r="I587" s="71"/>
      <c r="J587" s="71"/>
      <c r="K587" s="71"/>
      <c r="L587" s="71"/>
      <c r="M587" s="72"/>
      <c r="N587" s="71"/>
      <c r="O587" s="71"/>
      <c r="P587" s="71"/>
      <c r="Q587" s="71"/>
      <c r="R587" s="71"/>
      <c r="S587" s="71"/>
      <c r="T587" s="71"/>
      <c r="U587" s="71"/>
      <c r="V587" s="71"/>
    </row>
    <row r="588" spans="1:22" ht="15.75" customHeight="1">
      <c r="A588" s="70"/>
      <c r="B588" s="71"/>
      <c r="C588" s="72"/>
      <c r="D588" s="71"/>
      <c r="E588" s="71"/>
      <c r="F588" s="71"/>
      <c r="G588" s="72"/>
      <c r="H588" s="71"/>
      <c r="I588" s="71"/>
      <c r="J588" s="71"/>
      <c r="K588" s="71"/>
      <c r="L588" s="71"/>
      <c r="M588" s="72"/>
      <c r="N588" s="71"/>
      <c r="O588" s="71"/>
      <c r="P588" s="71"/>
      <c r="Q588" s="71"/>
      <c r="R588" s="71"/>
      <c r="S588" s="71"/>
      <c r="T588" s="71"/>
      <c r="U588" s="71"/>
      <c r="V588" s="71"/>
    </row>
    <row r="589" spans="1:22" ht="15.75" customHeight="1">
      <c r="A589" s="70"/>
      <c r="B589" s="71"/>
      <c r="C589" s="72"/>
      <c r="D589" s="71"/>
      <c r="E589" s="71"/>
      <c r="F589" s="71"/>
      <c r="G589" s="72"/>
      <c r="H589" s="71"/>
      <c r="I589" s="71"/>
      <c r="J589" s="71"/>
      <c r="K589" s="71"/>
      <c r="L589" s="71"/>
      <c r="M589" s="72"/>
      <c r="N589" s="71"/>
      <c r="O589" s="71"/>
      <c r="P589" s="71"/>
      <c r="Q589" s="71"/>
      <c r="R589" s="71"/>
      <c r="S589" s="71"/>
      <c r="T589" s="71"/>
      <c r="U589" s="71"/>
      <c r="V589" s="71"/>
    </row>
    <row r="590" spans="1:22" ht="15.75" customHeight="1">
      <c r="A590" s="70"/>
      <c r="B590" s="71"/>
      <c r="C590" s="72"/>
      <c r="D590" s="71"/>
      <c r="E590" s="71"/>
      <c r="F590" s="71"/>
      <c r="G590" s="72"/>
      <c r="H590" s="71"/>
      <c r="I590" s="71"/>
      <c r="J590" s="71"/>
      <c r="K590" s="71"/>
      <c r="L590" s="71"/>
      <c r="M590" s="72"/>
      <c r="N590" s="71"/>
      <c r="O590" s="71"/>
      <c r="P590" s="71"/>
      <c r="Q590" s="71"/>
      <c r="R590" s="71"/>
      <c r="S590" s="71"/>
      <c r="T590" s="71"/>
      <c r="U590" s="71"/>
      <c r="V590" s="71"/>
    </row>
    <row r="591" spans="1:22" ht="15.75" customHeight="1">
      <c r="A591" s="70"/>
      <c r="B591" s="71"/>
      <c r="C591" s="72"/>
      <c r="D591" s="71"/>
      <c r="E591" s="71"/>
      <c r="F591" s="71"/>
      <c r="G591" s="72"/>
      <c r="H591" s="71"/>
      <c r="I591" s="71"/>
      <c r="J591" s="71"/>
      <c r="K591" s="71"/>
      <c r="L591" s="71"/>
      <c r="M591" s="72"/>
      <c r="N591" s="71"/>
      <c r="O591" s="71"/>
      <c r="P591" s="71"/>
      <c r="Q591" s="71"/>
      <c r="R591" s="71"/>
      <c r="S591" s="71"/>
      <c r="T591" s="71"/>
      <c r="U591" s="71"/>
      <c r="V591" s="71"/>
    </row>
    <row r="592" spans="1:22" ht="15.75" customHeight="1">
      <c r="A592" s="70"/>
      <c r="B592" s="71"/>
      <c r="C592" s="72"/>
      <c r="D592" s="71"/>
      <c r="E592" s="71"/>
      <c r="F592" s="71"/>
      <c r="G592" s="72"/>
      <c r="H592" s="71"/>
      <c r="I592" s="71"/>
      <c r="J592" s="71"/>
      <c r="K592" s="71"/>
      <c r="L592" s="71"/>
      <c r="M592" s="72"/>
      <c r="N592" s="71"/>
      <c r="O592" s="71"/>
      <c r="P592" s="71"/>
      <c r="Q592" s="71"/>
      <c r="R592" s="71"/>
      <c r="S592" s="71"/>
      <c r="T592" s="71"/>
      <c r="U592" s="71"/>
      <c r="V592" s="71"/>
    </row>
    <row r="593" spans="1:22" ht="15.75" customHeight="1">
      <c r="A593" s="70"/>
      <c r="B593" s="71"/>
      <c r="C593" s="72"/>
      <c r="D593" s="71"/>
      <c r="E593" s="71"/>
      <c r="F593" s="71"/>
      <c r="G593" s="72"/>
      <c r="H593" s="71"/>
      <c r="I593" s="71"/>
      <c r="J593" s="71"/>
      <c r="K593" s="71"/>
      <c r="L593" s="71"/>
      <c r="M593" s="72"/>
      <c r="N593" s="71"/>
      <c r="O593" s="71"/>
      <c r="P593" s="71"/>
      <c r="Q593" s="71"/>
      <c r="R593" s="71"/>
      <c r="S593" s="71"/>
      <c r="T593" s="71"/>
      <c r="U593" s="71"/>
      <c r="V593" s="71"/>
    </row>
    <row r="594" spans="1:22" ht="15.75" customHeight="1">
      <c r="A594" s="70"/>
      <c r="B594" s="71"/>
      <c r="C594" s="72"/>
      <c r="D594" s="71"/>
      <c r="E594" s="71"/>
      <c r="F594" s="71"/>
      <c r="G594" s="72"/>
      <c r="H594" s="71"/>
      <c r="I594" s="71"/>
      <c r="J594" s="71"/>
      <c r="K594" s="71"/>
      <c r="L594" s="71"/>
      <c r="M594" s="72"/>
      <c r="N594" s="71"/>
      <c r="O594" s="71"/>
      <c r="P594" s="71"/>
      <c r="Q594" s="71"/>
      <c r="R594" s="71"/>
      <c r="S594" s="71"/>
      <c r="T594" s="71"/>
      <c r="U594" s="71"/>
      <c r="V594" s="71"/>
    </row>
    <row r="595" spans="1:22" ht="15.75" customHeight="1">
      <c r="A595" s="70"/>
      <c r="B595" s="71"/>
      <c r="C595" s="72"/>
      <c r="D595" s="71"/>
      <c r="E595" s="71"/>
      <c r="F595" s="71"/>
      <c r="G595" s="72"/>
      <c r="H595" s="71"/>
      <c r="I595" s="71"/>
      <c r="J595" s="71"/>
      <c r="K595" s="71"/>
      <c r="L595" s="71"/>
      <c r="M595" s="72"/>
      <c r="N595" s="71"/>
      <c r="O595" s="71"/>
      <c r="P595" s="71"/>
      <c r="Q595" s="71"/>
      <c r="R595" s="71"/>
      <c r="S595" s="71"/>
      <c r="T595" s="71"/>
      <c r="U595" s="71"/>
      <c r="V595" s="71"/>
    </row>
    <row r="596" spans="1:22" ht="15.75" customHeight="1">
      <c r="A596" s="70"/>
      <c r="B596" s="71"/>
      <c r="C596" s="72"/>
      <c r="D596" s="71"/>
      <c r="E596" s="71"/>
      <c r="F596" s="71"/>
      <c r="G596" s="72"/>
      <c r="H596" s="71"/>
      <c r="I596" s="71"/>
      <c r="J596" s="71"/>
      <c r="K596" s="71"/>
      <c r="L596" s="71"/>
      <c r="M596" s="72"/>
      <c r="N596" s="71"/>
      <c r="O596" s="71"/>
      <c r="P596" s="71"/>
      <c r="Q596" s="71"/>
      <c r="R596" s="71"/>
      <c r="S596" s="71"/>
      <c r="T596" s="71"/>
      <c r="U596" s="71"/>
      <c r="V596" s="71"/>
    </row>
    <row r="597" spans="1:22" ht="15.75" customHeight="1">
      <c r="A597" s="70"/>
      <c r="B597" s="71"/>
      <c r="C597" s="72"/>
      <c r="D597" s="71"/>
      <c r="E597" s="71"/>
      <c r="F597" s="71"/>
      <c r="G597" s="72"/>
      <c r="H597" s="71"/>
      <c r="I597" s="71"/>
      <c r="J597" s="71"/>
      <c r="K597" s="71"/>
      <c r="L597" s="71"/>
      <c r="M597" s="72"/>
      <c r="N597" s="71"/>
      <c r="O597" s="71"/>
      <c r="P597" s="71"/>
      <c r="Q597" s="71"/>
      <c r="R597" s="71"/>
      <c r="S597" s="71"/>
      <c r="T597" s="71"/>
      <c r="U597" s="71"/>
      <c r="V597" s="71"/>
    </row>
    <row r="598" spans="1:22" ht="15.75" customHeight="1">
      <c r="A598" s="70"/>
      <c r="B598" s="71"/>
      <c r="C598" s="72"/>
      <c r="D598" s="71"/>
      <c r="E598" s="71"/>
      <c r="F598" s="71"/>
      <c r="G598" s="72"/>
      <c r="H598" s="71"/>
      <c r="I598" s="71"/>
      <c r="J598" s="71"/>
      <c r="K598" s="71"/>
      <c r="L598" s="71"/>
      <c r="M598" s="72"/>
      <c r="N598" s="71"/>
      <c r="O598" s="71"/>
      <c r="P598" s="71"/>
      <c r="Q598" s="71"/>
      <c r="R598" s="71"/>
      <c r="S598" s="71"/>
      <c r="T598" s="71"/>
      <c r="U598" s="71"/>
      <c r="V598" s="71"/>
    </row>
    <row r="599" spans="1:22" ht="15.75" customHeight="1">
      <c r="A599" s="70"/>
      <c r="B599" s="71"/>
      <c r="C599" s="72"/>
      <c r="D599" s="71"/>
      <c r="E599" s="71"/>
      <c r="F599" s="71"/>
      <c r="G599" s="72"/>
      <c r="H599" s="71"/>
      <c r="I599" s="71"/>
      <c r="J599" s="71"/>
      <c r="K599" s="71"/>
      <c r="L599" s="71"/>
      <c r="M599" s="72"/>
      <c r="N599" s="71"/>
      <c r="O599" s="71"/>
      <c r="P599" s="71"/>
      <c r="Q599" s="71"/>
      <c r="R599" s="71"/>
      <c r="S599" s="71"/>
      <c r="T599" s="71"/>
      <c r="U599" s="71"/>
      <c r="V599" s="71"/>
    </row>
    <row r="600" spans="1:22" ht="15.75" customHeight="1">
      <c r="A600" s="70"/>
      <c r="B600" s="71"/>
      <c r="C600" s="72"/>
      <c r="D600" s="71"/>
      <c r="E600" s="71"/>
      <c r="F600" s="71"/>
      <c r="G600" s="72"/>
      <c r="H600" s="71"/>
      <c r="I600" s="71"/>
      <c r="J600" s="71"/>
      <c r="K600" s="71"/>
      <c r="L600" s="71"/>
      <c r="M600" s="72"/>
      <c r="N600" s="71"/>
      <c r="O600" s="71"/>
      <c r="P600" s="71"/>
      <c r="Q600" s="71"/>
      <c r="R600" s="71"/>
      <c r="S600" s="71"/>
      <c r="T600" s="71"/>
      <c r="U600" s="71"/>
      <c r="V600" s="71"/>
    </row>
    <row r="601" spans="1:22" ht="15.75" customHeight="1">
      <c r="A601" s="70"/>
      <c r="B601" s="71"/>
      <c r="C601" s="72"/>
      <c r="D601" s="71"/>
      <c r="E601" s="71"/>
      <c r="F601" s="71"/>
      <c r="G601" s="72"/>
      <c r="H601" s="71"/>
      <c r="I601" s="71"/>
      <c r="J601" s="71"/>
      <c r="K601" s="71"/>
      <c r="L601" s="71"/>
      <c r="M601" s="72"/>
      <c r="N601" s="71"/>
      <c r="O601" s="71"/>
      <c r="P601" s="71"/>
      <c r="Q601" s="71"/>
      <c r="R601" s="71"/>
      <c r="S601" s="71"/>
      <c r="T601" s="71"/>
      <c r="U601" s="71"/>
      <c r="V601" s="71"/>
    </row>
    <row r="602" spans="1:22" ht="15.75" customHeight="1">
      <c r="A602" s="70"/>
      <c r="B602" s="71"/>
      <c r="C602" s="72"/>
      <c r="D602" s="71"/>
      <c r="E602" s="71"/>
      <c r="F602" s="71"/>
      <c r="G602" s="72"/>
      <c r="H602" s="71"/>
      <c r="I602" s="71"/>
      <c r="J602" s="71"/>
      <c r="K602" s="71"/>
      <c r="L602" s="71"/>
      <c r="M602" s="72"/>
      <c r="N602" s="71"/>
      <c r="O602" s="71"/>
      <c r="P602" s="71"/>
      <c r="Q602" s="71"/>
      <c r="R602" s="71"/>
      <c r="S602" s="71"/>
      <c r="T602" s="71"/>
      <c r="U602" s="71"/>
      <c r="V602" s="71"/>
    </row>
    <row r="603" spans="1:22" ht="15.75" customHeight="1">
      <c r="A603" s="70"/>
      <c r="B603" s="71"/>
      <c r="C603" s="72"/>
      <c r="D603" s="71"/>
      <c r="E603" s="71"/>
      <c r="F603" s="71"/>
      <c r="G603" s="72"/>
      <c r="H603" s="71"/>
      <c r="I603" s="71"/>
      <c r="J603" s="71"/>
      <c r="K603" s="71"/>
      <c r="L603" s="71"/>
      <c r="M603" s="72"/>
      <c r="N603" s="71"/>
      <c r="O603" s="71"/>
      <c r="P603" s="71"/>
      <c r="Q603" s="71"/>
      <c r="R603" s="71"/>
      <c r="S603" s="71"/>
      <c r="T603" s="71"/>
      <c r="U603" s="71"/>
      <c r="V603" s="71"/>
    </row>
    <row r="604" spans="1:22" ht="15.75" customHeight="1">
      <c r="A604" s="70"/>
      <c r="B604" s="71"/>
      <c r="C604" s="72"/>
      <c r="D604" s="71"/>
      <c r="E604" s="71"/>
      <c r="F604" s="71"/>
      <c r="G604" s="72"/>
      <c r="H604" s="71"/>
      <c r="I604" s="71"/>
      <c r="J604" s="71"/>
      <c r="K604" s="71"/>
      <c r="L604" s="71"/>
      <c r="M604" s="72"/>
      <c r="N604" s="71"/>
      <c r="O604" s="71"/>
      <c r="P604" s="71"/>
      <c r="Q604" s="71"/>
      <c r="R604" s="71"/>
      <c r="S604" s="71"/>
      <c r="T604" s="71"/>
      <c r="U604" s="71"/>
      <c r="V604" s="71"/>
    </row>
    <row r="605" spans="1:22" ht="15.75" customHeight="1">
      <c r="A605" s="70"/>
      <c r="B605" s="71"/>
      <c r="C605" s="72"/>
      <c r="D605" s="71"/>
      <c r="E605" s="71"/>
      <c r="F605" s="71"/>
      <c r="G605" s="72"/>
      <c r="H605" s="71"/>
      <c r="I605" s="71"/>
      <c r="J605" s="71"/>
      <c r="K605" s="71"/>
      <c r="L605" s="71"/>
      <c r="M605" s="72"/>
      <c r="N605" s="71"/>
      <c r="O605" s="71"/>
      <c r="P605" s="71"/>
      <c r="Q605" s="71"/>
      <c r="R605" s="71"/>
      <c r="S605" s="71"/>
      <c r="T605" s="71"/>
      <c r="U605" s="71"/>
      <c r="V605" s="71"/>
    </row>
    <row r="606" spans="1:22" ht="15.75" customHeight="1">
      <c r="A606" s="70"/>
      <c r="B606" s="71"/>
      <c r="C606" s="72"/>
      <c r="D606" s="71"/>
      <c r="E606" s="71"/>
      <c r="F606" s="71"/>
      <c r="G606" s="72"/>
      <c r="H606" s="71"/>
      <c r="I606" s="71"/>
      <c r="J606" s="71"/>
      <c r="K606" s="71"/>
      <c r="L606" s="71"/>
      <c r="M606" s="72"/>
      <c r="N606" s="71"/>
      <c r="O606" s="71"/>
      <c r="P606" s="71"/>
      <c r="Q606" s="71"/>
      <c r="R606" s="71"/>
      <c r="S606" s="71"/>
      <c r="T606" s="71"/>
      <c r="U606" s="71"/>
      <c r="V606" s="71"/>
    </row>
    <row r="607" spans="1:22" ht="15.75" customHeight="1">
      <c r="A607" s="70"/>
      <c r="B607" s="71"/>
      <c r="C607" s="72"/>
      <c r="D607" s="71"/>
      <c r="E607" s="71"/>
      <c r="F607" s="71"/>
      <c r="G607" s="72"/>
      <c r="H607" s="71"/>
      <c r="I607" s="71"/>
      <c r="J607" s="71"/>
      <c r="K607" s="71"/>
      <c r="L607" s="71"/>
      <c r="M607" s="72"/>
      <c r="N607" s="71"/>
      <c r="O607" s="71"/>
      <c r="P607" s="71"/>
      <c r="Q607" s="71"/>
      <c r="R607" s="71"/>
      <c r="S607" s="71"/>
      <c r="T607" s="71"/>
      <c r="U607" s="71"/>
      <c r="V607" s="71"/>
    </row>
    <row r="608" spans="1:22" ht="15.75" customHeight="1">
      <c r="A608" s="70"/>
      <c r="B608" s="71"/>
      <c r="C608" s="72"/>
      <c r="D608" s="71"/>
      <c r="E608" s="71"/>
      <c r="F608" s="71"/>
      <c r="G608" s="72"/>
      <c r="H608" s="71"/>
      <c r="I608" s="71"/>
      <c r="J608" s="71"/>
      <c r="K608" s="71"/>
      <c r="L608" s="71"/>
      <c r="M608" s="72"/>
      <c r="N608" s="71"/>
      <c r="O608" s="71"/>
      <c r="P608" s="71"/>
      <c r="Q608" s="71"/>
      <c r="R608" s="71"/>
      <c r="S608" s="71"/>
      <c r="T608" s="71"/>
      <c r="U608" s="71"/>
      <c r="V608" s="71"/>
    </row>
    <row r="609" spans="1:22" ht="15.75" customHeight="1">
      <c r="A609" s="70"/>
      <c r="B609" s="71"/>
      <c r="C609" s="72"/>
      <c r="D609" s="71"/>
      <c r="E609" s="71"/>
      <c r="F609" s="71"/>
      <c r="G609" s="72"/>
      <c r="H609" s="71"/>
      <c r="I609" s="71"/>
      <c r="J609" s="71"/>
      <c r="K609" s="71"/>
      <c r="L609" s="71"/>
      <c r="M609" s="72"/>
      <c r="N609" s="71"/>
      <c r="O609" s="71"/>
      <c r="P609" s="71"/>
      <c r="Q609" s="71"/>
      <c r="R609" s="71"/>
      <c r="S609" s="71"/>
      <c r="T609" s="71"/>
      <c r="U609" s="71"/>
      <c r="V609" s="71"/>
    </row>
    <row r="610" spans="1:22" ht="15.75" customHeight="1">
      <c r="A610" s="70"/>
      <c r="B610" s="71"/>
      <c r="C610" s="72"/>
      <c r="D610" s="71"/>
      <c r="E610" s="71"/>
      <c r="F610" s="71"/>
      <c r="G610" s="72"/>
      <c r="H610" s="71"/>
      <c r="I610" s="71"/>
      <c r="J610" s="71"/>
      <c r="K610" s="71"/>
      <c r="L610" s="71"/>
      <c r="M610" s="72"/>
      <c r="N610" s="71"/>
      <c r="O610" s="71"/>
      <c r="P610" s="71"/>
      <c r="Q610" s="71"/>
      <c r="R610" s="71"/>
      <c r="S610" s="71"/>
      <c r="T610" s="71"/>
      <c r="U610" s="71"/>
      <c r="V610" s="71"/>
    </row>
    <row r="611" spans="1:22" ht="15.75" customHeight="1">
      <c r="A611" s="70"/>
      <c r="B611" s="71"/>
      <c r="C611" s="72"/>
      <c r="D611" s="71"/>
      <c r="E611" s="71"/>
      <c r="F611" s="71"/>
      <c r="G611" s="72"/>
      <c r="H611" s="71"/>
      <c r="I611" s="71"/>
      <c r="J611" s="71"/>
      <c r="K611" s="71"/>
      <c r="L611" s="71"/>
      <c r="M611" s="72"/>
      <c r="N611" s="71"/>
      <c r="O611" s="71"/>
      <c r="P611" s="71"/>
      <c r="Q611" s="71"/>
      <c r="R611" s="71"/>
      <c r="S611" s="71"/>
      <c r="T611" s="71"/>
      <c r="U611" s="71"/>
      <c r="V611" s="71"/>
    </row>
    <row r="612" spans="1:22" ht="15.75" customHeight="1">
      <c r="A612" s="70"/>
      <c r="B612" s="71"/>
      <c r="C612" s="72"/>
      <c r="D612" s="71"/>
      <c r="E612" s="71"/>
      <c r="F612" s="71"/>
      <c r="G612" s="72"/>
      <c r="H612" s="71"/>
      <c r="I612" s="71"/>
      <c r="J612" s="71"/>
      <c r="K612" s="71"/>
      <c r="L612" s="71"/>
      <c r="M612" s="72"/>
      <c r="N612" s="71"/>
      <c r="O612" s="71"/>
      <c r="P612" s="71"/>
      <c r="Q612" s="71"/>
      <c r="R612" s="71"/>
      <c r="S612" s="71"/>
      <c r="T612" s="71"/>
      <c r="U612" s="71"/>
      <c r="V612" s="71"/>
    </row>
    <row r="613" spans="1:22" ht="15.75" customHeight="1">
      <c r="A613" s="70"/>
      <c r="B613" s="71"/>
      <c r="C613" s="72"/>
      <c r="D613" s="71"/>
      <c r="E613" s="71"/>
      <c r="F613" s="71"/>
      <c r="G613" s="72"/>
      <c r="H613" s="71"/>
      <c r="I613" s="71"/>
      <c r="J613" s="71"/>
      <c r="K613" s="71"/>
      <c r="L613" s="71"/>
      <c r="M613" s="72"/>
      <c r="N613" s="71"/>
      <c r="O613" s="71"/>
      <c r="P613" s="71"/>
      <c r="Q613" s="71"/>
      <c r="R613" s="71"/>
      <c r="S613" s="71"/>
      <c r="T613" s="71"/>
      <c r="U613" s="71"/>
      <c r="V613" s="71"/>
    </row>
    <row r="614" spans="1:22" ht="15.75" customHeight="1">
      <c r="A614" s="70"/>
      <c r="B614" s="71"/>
      <c r="C614" s="72"/>
      <c r="D614" s="71"/>
      <c r="E614" s="71"/>
      <c r="F614" s="71"/>
      <c r="G614" s="72"/>
      <c r="H614" s="71"/>
      <c r="I614" s="71"/>
      <c r="J614" s="71"/>
      <c r="K614" s="71"/>
      <c r="L614" s="71"/>
      <c r="M614" s="72"/>
      <c r="N614" s="71"/>
      <c r="O614" s="71"/>
      <c r="P614" s="71"/>
      <c r="Q614" s="71"/>
      <c r="R614" s="71"/>
      <c r="S614" s="71"/>
      <c r="T614" s="71"/>
      <c r="U614" s="71"/>
      <c r="V614" s="71"/>
    </row>
    <row r="615" spans="1:22" ht="15.75" customHeight="1">
      <c r="A615" s="70"/>
      <c r="B615" s="71"/>
      <c r="C615" s="72"/>
      <c r="D615" s="71"/>
      <c r="E615" s="71"/>
      <c r="F615" s="71"/>
      <c r="G615" s="72"/>
      <c r="H615" s="71"/>
      <c r="I615" s="71"/>
      <c r="J615" s="71"/>
      <c r="K615" s="71"/>
      <c r="L615" s="71"/>
      <c r="M615" s="72"/>
      <c r="N615" s="71"/>
      <c r="O615" s="71"/>
      <c r="P615" s="71"/>
      <c r="Q615" s="71"/>
      <c r="R615" s="71"/>
      <c r="S615" s="71"/>
      <c r="T615" s="71"/>
      <c r="U615" s="71"/>
      <c r="V615" s="71"/>
    </row>
    <row r="616" spans="1:22" ht="15.75" customHeight="1">
      <c r="A616" s="70"/>
      <c r="B616" s="71"/>
      <c r="C616" s="72"/>
      <c r="D616" s="71"/>
      <c r="E616" s="71"/>
      <c r="F616" s="71"/>
      <c r="G616" s="72"/>
      <c r="H616" s="71"/>
      <c r="I616" s="71"/>
      <c r="J616" s="71"/>
      <c r="K616" s="71"/>
      <c r="L616" s="71"/>
      <c r="M616" s="72"/>
      <c r="N616" s="71"/>
      <c r="O616" s="71"/>
      <c r="P616" s="71"/>
      <c r="Q616" s="71"/>
      <c r="R616" s="71"/>
      <c r="S616" s="71"/>
      <c r="T616" s="71"/>
      <c r="U616" s="71"/>
      <c r="V616" s="71"/>
    </row>
    <row r="617" spans="1:22" ht="15.75" customHeight="1">
      <c r="A617" s="70"/>
      <c r="B617" s="71"/>
      <c r="C617" s="72"/>
      <c r="D617" s="71"/>
      <c r="E617" s="71"/>
      <c r="F617" s="71"/>
      <c r="G617" s="72"/>
      <c r="H617" s="71"/>
      <c r="I617" s="71"/>
      <c r="J617" s="71"/>
      <c r="K617" s="71"/>
      <c r="L617" s="71"/>
      <c r="M617" s="72"/>
      <c r="N617" s="71"/>
      <c r="O617" s="71"/>
      <c r="P617" s="71"/>
      <c r="Q617" s="71"/>
      <c r="R617" s="71"/>
      <c r="S617" s="71"/>
      <c r="T617" s="71"/>
      <c r="U617" s="71"/>
      <c r="V617" s="71"/>
    </row>
    <row r="618" spans="1:22" ht="15.75" customHeight="1">
      <c r="A618" s="70"/>
      <c r="B618" s="71"/>
      <c r="C618" s="72"/>
      <c r="D618" s="71"/>
      <c r="E618" s="71"/>
      <c r="F618" s="71"/>
      <c r="G618" s="72"/>
      <c r="H618" s="71"/>
      <c r="I618" s="71"/>
      <c r="J618" s="71"/>
      <c r="K618" s="71"/>
      <c r="L618" s="71"/>
      <c r="M618" s="72"/>
      <c r="N618" s="71"/>
      <c r="O618" s="71"/>
      <c r="P618" s="71"/>
      <c r="Q618" s="71"/>
      <c r="R618" s="71"/>
      <c r="S618" s="71"/>
      <c r="T618" s="71"/>
      <c r="U618" s="71"/>
      <c r="V618" s="71"/>
    </row>
    <row r="619" spans="1:22" ht="15.75" customHeight="1">
      <c r="A619" s="70"/>
      <c r="B619" s="71"/>
      <c r="C619" s="72"/>
      <c r="D619" s="71"/>
      <c r="E619" s="71"/>
      <c r="F619" s="71"/>
      <c r="G619" s="72"/>
      <c r="H619" s="71"/>
      <c r="I619" s="71"/>
      <c r="J619" s="71"/>
      <c r="K619" s="71"/>
      <c r="L619" s="71"/>
      <c r="M619" s="72"/>
      <c r="N619" s="71"/>
      <c r="O619" s="71"/>
      <c r="P619" s="71"/>
      <c r="Q619" s="71"/>
      <c r="R619" s="71"/>
      <c r="S619" s="71"/>
      <c r="T619" s="71"/>
      <c r="U619" s="71"/>
      <c r="V619" s="71"/>
    </row>
    <row r="620" spans="1:22" ht="15.75" customHeight="1">
      <c r="A620" s="70"/>
      <c r="B620" s="71"/>
      <c r="C620" s="72"/>
      <c r="D620" s="71"/>
      <c r="E620" s="71"/>
      <c r="F620" s="71"/>
      <c r="G620" s="72"/>
      <c r="H620" s="71"/>
      <c r="I620" s="71"/>
      <c r="J620" s="71"/>
      <c r="K620" s="71"/>
      <c r="L620" s="71"/>
      <c r="M620" s="72"/>
      <c r="N620" s="71"/>
      <c r="O620" s="71"/>
      <c r="P620" s="71"/>
      <c r="Q620" s="71"/>
      <c r="R620" s="71"/>
      <c r="S620" s="71"/>
      <c r="T620" s="71"/>
      <c r="U620" s="71"/>
      <c r="V620" s="71"/>
    </row>
    <row r="621" spans="1:22" ht="15.75" customHeight="1">
      <c r="A621" s="70"/>
      <c r="B621" s="71"/>
      <c r="C621" s="72"/>
      <c r="D621" s="71"/>
      <c r="E621" s="71"/>
      <c r="F621" s="71"/>
      <c r="G621" s="72"/>
      <c r="H621" s="71"/>
      <c r="I621" s="71"/>
      <c r="J621" s="71"/>
      <c r="K621" s="71"/>
      <c r="L621" s="71"/>
      <c r="M621" s="72"/>
      <c r="N621" s="71"/>
      <c r="O621" s="71"/>
      <c r="P621" s="71"/>
      <c r="Q621" s="71"/>
      <c r="R621" s="71"/>
      <c r="S621" s="71"/>
      <c r="T621" s="71"/>
      <c r="U621" s="71"/>
      <c r="V621" s="71"/>
    </row>
    <row r="622" spans="1:22" ht="15.75" customHeight="1">
      <c r="A622" s="70"/>
      <c r="B622" s="71"/>
      <c r="C622" s="72"/>
      <c r="D622" s="71"/>
      <c r="E622" s="71"/>
      <c r="F622" s="71"/>
      <c r="G622" s="72"/>
      <c r="H622" s="71"/>
      <c r="I622" s="71"/>
      <c r="J622" s="71"/>
      <c r="K622" s="71"/>
      <c r="L622" s="71"/>
      <c r="M622" s="72"/>
      <c r="N622" s="71"/>
      <c r="O622" s="71"/>
      <c r="P622" s="71"/>
      <c r="Q622" s="71"/>
      <c r="R622" s="71"/>
      <c r="S622" s="71"/>
      <c r="T622" s="71"/>
      <c r="U622" s="71"/>
      <c r="V622" s="71"/>
    </row>
    <row r="623" spans="1:22" ht="15.75" customHeight="1">
      <c r="A623" s="70"/>
      <c r="B623" s="71"/>
      <c r="C623" s="72"/>
      <c r="D623" s="71"/>
      <c r="E623" s="71"/>
      <c r="F623" s="71"/>
      <c r="G623" s="72"/>
      <c r="H623" s="71"/>
      <c r="I623" s="71"/>
      <c r="J623" s="71"/>
      <c r="K623" s="71"/>
      <c r="L623" s="71"/>
      <c r="M623" s="72"/>
      <c r="N623" s="71"/>
      <c r="O623" s="71"/>
      <c r="P623" s="71"/>
      <c r="Q623" s="71"/>
      <c r="R623" s="71"/>
      <c r="S623" s="71"/>
      <c r="T623" s="71"/>
      <c r="U623" s="71"/>
      <c r="V623" s="71"/>
    </row>
    <row r="624" spans="1:22" ht="15.75" customHeight="1">
      <c r="A624" s="70"/>
      <c r="B624" s="71"/>
      <c r="C624" s="72"/>
      <c r="D624" s="71"/>
      <c r="E624" s="71"/>
      <c r="F624" s="71"/>
      <c r="G624" s="72"/>
      <c r="H624" s="71"/>
      <c r="I624" s="71"/>
      <c r="J624" s="71"/>
      <c r="K624" s="71"/>
      <c r="L624" s="71"/>
      <c r="M624" s="72"/>
      <c r="N624" s="71"/>
      <c r="O624" s="71"/>
      <c r="P624" s="71"/>
      <c r="Q624" s="71"/>
      <c r="R624" s="71"/>
      <c r="S624" s="71"/>
      <c r="T624" s="71"/>
      <c r="U624" s="71"/>
      <c r="V624" s="71"/>
    </row>
    <row r="625" spans="1:22" ht="15.75" customHeight="1">
      <c r="A625" s="70"/>
      <c r="B625" s="71"/>
      <c r="C625" s="72"/>
      <c r="D625" s="71"/>
      <c r="E625" s="71"/>
      <c r="F625" s="71"/>
      <c r="G625" s="72"/>
      <c r="H625" s="71"/>
      <c r="I625" s="71"/>
      <c r="J625" s="71"/>
      <c r="K625" s="71"/>
      <c r="L625" s="71"/>
      <c r="M625" s="72"/>
      <c r="N625" s="71"/>
      <c r="O625" s="71"/>
      <c r="P625" s="71"/>
      <c r="Q625" s="71"/>
      <c r="R625" s="71"/>
      <c r="S625" s="71"/>
      <c r="T625" s="71"/>
      <c r="U625" s="71"/>
      <c r="V625" s="71"/>
    </row>
    <row r="626" spans="1:22" ht="15.75" customHeight="1">
      <c r="A626" s="70"/>
      <c r="B626" s="71"/>
      <c r="C626" s="72"/>
      <c r="D626" s="71"/>
      <c r="E626" s="71"/>
      <c r="F626" s="71"/>
      <c r="G626" s="72"/>
      <c r="H626" s="71"/>
      <c r="I626" s="71"/>
      <c r="J626" s="71"/>
      <c r="K626" s="71"/>
      <c r="L626" s="71"/>
      <c r="M626" s="72"/>
      <c r="N626" s="71"/>
      <c r="O626" s="71"/>
      <c r="P626" s="71"/>
      <c r="Q626" s="71"/>
      <c r="R626" s="71"/>
      <c r="S626" s="71"/>
      <c r="T626" s="71"/>
      <c r="U626" s="71"/>
      <c r="V626" s="71"/>
    </row>
    <row r="627" spans="1:22" ht="15.75" customHeight="1">
      <c r="A627" s="70"/>
      <c r="B627" s="71"/>
      <c r="C627" s="72"/>
      <c r="D627" s="71"/>
      <c r="E627" s="71"/>
      <c r="F627" s="71"/>
      <c r="G627" s="72"/>
      <c r="H627" s="71"/>
      <c r="I627" s="71"/>
      <c r="J627" s="71"/>
      <c r="K627" s="71"/>
      <c r="L627" s="71"/>
      <c r="M627" s="72"/>
      <c r="N627" s="71"/>
      <c r="O627" s="71"/>
      <c r="P627" s="71"/>
      <c r="Q627" s="71"/>
      <c r="R627" s="71"/>
      <c r="S627" s="71"/>
      <c r="T627" s="71"/>
      <c r="U627" s="71"/>
      <c r="V627" s="71"/>
    </row>
    <row r="628" spans="1:22" ht="15.75" customHeight="1">
      <c r="A628" s="70"/>
      <c r="B628" s="71"/>
      <c r="C628" s="72"/>
      <c r="D628" s="71"/>
      <c r="E628" s="71"/>
      <c r="F628" s="71"/>
      <c r="G628" s="72"/>
      <c r="H628" s="71"/>
      <c r="I628" s="71"/>
      <c r="J628" s="71"/>
      <c r="K628" s="71"/>
      <c r="L628" s="71"/>
      <c r="M628" s="72"/>
      <c r="N628" s="71"/>
      <c r="O628" s="71"/>
      <c r="P628" s="71"/>
      <c r="Q628" s="71"/>
      <c r="R628" s="71"/>
      <c r="S628" s="71"/>
      <c r="T628" s="71"/>
      <c r="U628" s="71"/>
      <c r="V628" s="71"/>
    </row>
    <row r="629" spans="1:22" ht="15.75" customHeight="1">
      <c r="A629" s="70"/>
      <c r="B629" s="71"/>
      <c r="C629" s="72"/>
      <c r="D629" s="71"/>
      <c r="E629" s="71"/>
      <c r="F629" s="71"/>
      <c r="G629" s="72"/>
      <c r="H629" s="71"/>
      <c r="I629" s="71"/>
      <c r="J629" s="71"/>
      <c r="K629" s="71"/>
      <c r="L629" s="71"/>
      <c r="M629" s="72"/>
      <c r="N629" s="71"/>
      <c r="O629" s="71"/>
      <c r="P629" s="71"/>
      <c r="Q629" s="71"/>
      <c r="R629" s="71"/>
      <c r="S629" s="71"/>
      <c r="T629" s="71"/>
      <c r="U629" s="71"/>
      <c r="V629" s="71"/>
    </row>
    <row r="630" spans="1:22" ht="15.75" customHeight="1">
      <c r="A630" s="70"/>
      <c r="B630" s="71"/>
      <c r="C630" s="72"/>
      <c r="D630" s="71"/>
      <c r="E630" s="71"/>
      <c r="F630" s="71"/>
      <c r="G630" s="72"/>
      <c r="H630" s="71"/>
      <c r="I630" s="71"/>
      <c r="J630" s="71"/>
      <c r="K630" s="71"/>
      <c r="L630" s="71"/>
      <c r="M630" s="72"/>
      <c r="N630" s="71"/>
      <c r="O630" s="71"/>
      <c r="P630" s="71"/>
      <c r="Q630" s="71"/>
      <c r="R630" s="71"/>
      <c r="S630" s="71"/>
      <c r="T630" s="71"/>
      <c r="U630" s="71"/>
      <c r="V630" s="71"/>
    </row>
    <row r="631" spans="1:22" ht="15.75" customHeight="1">
      <c r="A631" s="70"/>
      <c r="B631" s="71"/>
      <c r="C631" s="72"/>
      <c r="D631" s="71"/>
      <c r="E631" s="71"/>
      <c r="F631" s="71"/>
      <c r="G631" s="72"/>
      <c r="H631" s="71"/>
      <c r="I631" s="71"/>
      <c r="J631" s="71"/>
      <c r="K631" s="71"/>
      <c r="L631" s="71"/>
      <c r="M631" s="72"/>
      <c r="N631" s="71"/>
      <c r="O631" s="71"/>
      <c r="P631" s="71"/>
      <c r="Q631" s="71"/>
      <c r="R631" s="71"/>
      <c r="S631" s="71"/>
      <c r="T631" s="71"/>
      <c r="U631" s="71"/>
      <c r="V631" s="71"/>
    </row>
    <row r="632" spans="1:22" ht="15.75" customHeight="1">
      <c r="A632" s="70"/>
      <c r="B632" s="71"/>
      <c r="C632" s="72"/>
      <c r="D632" s="71"/>
      <c r="E632" s="71"/>
      <c r="F632" s="71"/>
      <c r="G632" s="72"/>
      <c r="H632" s="71"/>
      <c r="I632" s="71"/>
      <c r="J632" s="71"/>
      <c r="K632" s="71"/>
      <c r="L632" s="71"/>
      <c r="M632" s="72"/>
      <c r="N632" s="71"/>
      <c r="O632" s="71"/>
      <c r="P632" s="71"/>
      <c r="Q632" s="71"/>
      <c r="R632" s="71"/>
      <c r="S632" s="71"/>
      <c r="T632" s="71"/>
      <c r="U632" s="71"/>
      <c r="V632" s="71"/>
    </row>
    <row r="633" spans="1:22" ht="15.75" customHeight="1">
      <c r="A633" s="70"/>
      <c r="B633" s="71"/>
      <c r="C633" s="72"/>
      <c r="D633" s="71"/>
      <c r="E633" s="71"/>
      <c r="F633" s="71"/>
      <c r="G633" s="72"/>
      <c r="H633" s="71"/>
      <c r="I633" s="71"/>
      <c r="J633" s="71"/>
      <c r="K633" s="71"/>
      <c r="L633" s="71"/>
      <c r="M633" s="72"/>
      <c r="N633" s="71"/>
      <c r="O633" s="71"/>
      <c r="P633" s="71"/>
      <c r="Q633" s="71"/>
      <c r="R633" s="71"/>
      <c r="S633" s="71"/>
      <c r="T633" s="71"/>
      <c r="U633" s="71"/>
      <c r="V633" s="71"/>
    </row>
    <row r="634" spans="1:22" ht="15.75" customHeight="1">
      <c r="A634" s="70"/>
      <c r="B634" s="71"/>
      <c r="C634" s="72"/>
      <c r="D634" s="71"/>
      <c r="E634" s="71"/>
      <c r="F634" s="71"/>
      <c r="G634" s="72"/>
      <c r="H634" s="71"/>
      <c r="I634" s="71"/>
      <c r="J634" s="71"/>
      <c r="K634" s="71"/>
      <c r="L634" s="71"/>
      <c r="M634" s="72"/>
      <c r="N634" s="71"/>
      <c r="O634" s="71"/>
      <c r="P634" s="71"/>
      <c r="Q634" s="71"/>
      <c r="R634" s="71"/>
      <c r="S634" s="71"/>
      <c r="T634" s="71"/>
      <c r="U634" s="71"/>
      <c r="V634" s="71"/>
    </row>
    <row r="635" spans="1:22" ht="15.75" customHeight="1">
      <c r="A635" s="70"/>
      <c r="B635" s="71"/>
      <c r="C635" s="72"/>
      <c r="D635" s="71"/>
      <c r="E635" s="71"/>
      <c r="F635" s="71"/>
      <c r="G635" s="72"/>
      <c r="H635" s="71"/>
      <c r="I635" s="71"/>
      <c r="J635" s="71"/>
      <c r="K635" s="71"/>
      <c r="L635" s="71"/>
      <c r="M635" s="72"/>
      <c r="N635" s="71"/>
      <c r="O635" s="71"/>
      <c r="P635" s="71"/>
      <c r="Q635" s="71"/>
      <c r="R635" s="71"/>
      <c r="S635" s="71"/>
      <c r="T635" s="71"/>
      <c r="U635" s="71"/>
      <c r="V635" s="71"/>
    </row>
    <row r="636" spans="1:22" ht="15.75" customHeight="1">
      <c r="A636" s="70"/>
      <c r="B636" s="71"/>
      <c r="C636" s="72"/>
      <c r="D636" s="71"/>
      <c r="E636" s="71"/>
      <c r="F636" s="71"/>
      <c r="G636" s="72"/>
      <c r="H636" s="71"/>
      <c r="I636" s="71"/>
      <c r="J636" s="71"/>
      <c r="K636" s="71"/>
      <c r="L636" s="71"/>
      <c r="M636" s="72"/>
      <c r="N636" s="71"/>
      <c r="O636" s="71"/>
      <c r="P636" s="71"/>
      <c r="Q636" s="71"/>
      <c r="R636" s="71"/>
      <c r="S636" s="71"/>
      <c r="T636" s="71"/>
      <c r="U636" s="71"/>
      <c r="V636" s="71"/>
    </row>
    <row r="637" spans="1:22" ht="15.75" customHeight="1">
      <c r="A637" s="70"/>
      <c r="B637" s="71"/>
      <c r="C637" s="72"/>
      <c r="D637" s="71"/>
      <c r="E637" s="71"/>
      <c r="F637" s="71"/>
      <c r="G637" s="72"/>
      <c r="H637" s="71"/>
      <c r="I637" s="71"/>
      <c r="J637" s="71"/>
      <c r="K637" s="71"/>
      <c r="L637" s="71"/>
      <c r="M637" s="72"/>
      <c r="N637" s="71"/>
      <c r="O637" s="71"/>
      <c r="P637" s="71"/>
      <c r="Q637" s="71"/>
      <c r="R637" s="71"/>
      <c r="S637" s="71"/>
      <c r="T637" s="71"/>
      <c r="U637" s="71"/>
      <c r="V637" s="71"/>
    </row>
    <row r="638" spans="1:22" ht="15.75" customHeight="1">
      <c r="A638" s="70"/>
      <c r="B638" s="71"/>
      <c r="C638" s="72"/>
      <c r="D638" s="71"/>
      <c r="E638" s="71"/>
      <c r="F638" s="71"/>
      <c r="G638" s="72"/>
      <c r="H638" s="71"/>
      <c r="I638" s="71"/>
      <c r="J638" s="71"/>
      <c r="K638" s="71"/>
      <c r="L638" s="71"/>
      <c r="M638" s="72"/>
      <c r="N638" s="71"/>
      <c r="O638" s="71"/>
      <c r="P638" s="71"/>
      <c r="Q638" s="71"/>
      <c r="R638" s="71"/>
      <c r="S638" s="71"/>
      <c r="T638" s="71"/>
      <c r="U638" s="71"/>
      <c r="V638" s="71"/>
    </row>
    <row r="639" spans="1:22" ht="15.75" customHeight="1">
      <c r="A639" s="70"/>
      <c r="B639" s="71"/>
      <c r="C639" s="72"/>
      <c r="D639" s="71"/>
      <c r="E639" s="71"/>
      <c r="F639" s="71"/>
      <c r="G639" s="72"/>
      <c r="H639" s="71"/>
      <c r="I639" s="71"/>
      <c r="J639" s="71"/>
      <c r="K639" s="71"/>
      <c r="L639" s="71"/>
      <c r="M639" s="72"/>
      <c r="N639" s="71"/>
      <c r="O639" s="71"/>
      <c r="P639" s="71"/>
      <c r="Q639" s="71"/>
      <c r="R639" s="71"/>
      <c r="S639" s="71"/>
      <c r="T639" s="71"/>
      <c r="U639" s="71"/>
      <c r="V639" s="71"/>
    </row>
    <row r="640" spans="1:22" ht="15.75" customHeight="1">
      <c r="A640" s="70"/>
      <c r="B640" s="71"/>
      <c r="C640" s="72"/>
      <c r="D640" s="71"/>
      <c r="E640" s="71"/>
      <c r="F640" s="71"/>
      <c r="G640" s="72"/>
      <c r="H640" s="71"/>
      <c r="I640" s="71"/>
      <c r="J640" s="71"/>
      <c r="K640" s="71"/>
      <c r="L640" s="71"/>
      <c r="M640" s="72"/>
      <c r="N640" s="71"/>
      <c r="O640" s="71"/>
      <c r="P640" s="71"/>
      <c r="Q640" s="71"/>
      <c r="R640" s="71"/>
      <c r="S640" s="71"/>
      <c r="T640" s="71"/>
      <c r="U640" s="71"/>
      <c r="V640" s="71"/>
    </row>
    <row r="641" spans="1:22" ht="15.75" customHeight="1">
      <c r="A641" s="70"/>
      <c r="B641" s="71"/>
      <c r="C641" s="72"/>
      <c r="D641" s="71"/>
      <c r="E641" s="71"/>
      <c r="F641" s="71"/>
      <c r="G641" s="72"/>
      <c r="H641" s="71"/>
      <c r="I641" s="71"/>
      <c r="J641" s="71"/>
      <c r="K641" s="71"/>
      <c r="L641" s="71"/>
      <c r="M641" s="72"/>
      <c r="N641" s="71"/>
      <c r="O641" s="71"/>
      <c r="P641" s="71"/>
      <c r="Q641" s="71"/>
      <c r="R641" s="71"/>
      <c r="S641" s="71"/>
      <c r="T641" s="71"/>
      <c r="U641" s="71"/>
      <c r="V641" s="71"/>
    </row>
    <row r="642" spans="1:22" ht="15.75" customHeight="1">
      <c r="A642" s="70"/>
      <c r="B642" s="71"/>
      <c r="C642" s="72"/>
      <c r="D642" s="71"/>
      <c r="E642" s="71"/>
      <c r="F642" s="71"/>
      <c r="G642" s="72"/>
      <c r="H642" s="71"/>
      <c r="I642" s="71"/>
      <c r="J642" s="71"/>
      <c r="K642" s="71"/>
      <c r="L642" s="71"/>
      <c r="M642" s="72"/>
      <c r="N642" s="71"/>
      <c r="O642" s="71"/>
      <c r="P642" s="71"/>
      <c r="Q642" s="71"/>
      <c r="R642" s="71"/>
      <c r="S642" s="71"/>
      <c r="T642" s="71"/>
      <c r="U642" s="71"/>
      <c r="V642" s="71"/>
    </row>
    <row r="643" spans="1:22" ht="15.75" customHeight="1">
      <c r="A643" s="70"/>
      <c r="B643" s="71"/>
      <c r="C643" s="72"/>
      <c r="D643" s="71"/>
      <c r="E643" s="71"/>
      <c r="F643" s="71"/>
      <c r="G643" s="72"/>
      <c r="H643" s="71"/>
      <c r="I643" s="71"/>
      <c r="J643" s="71"/>
      <c r="K643" s="71"/>
      <c r="L643" s="71"/>
      <c r="M643" s="72"/>
      <c r="N643" s="71"/>
      <c r="O643" s="71"/>
      <c r="P643" s="71"/>
      <c r="Q643" s="71"/>
      <c r="R643" s="71"/>
      <c r="S643" s="71"/>
      <c r="T643" s="71"/>
      <c r="U643" s="71"/>
      <c r="V643" s="71"/>
    </row>
    <row r="644" spans="1:22" ht="15.75" customHeight="1">
      <c r="A644" s="70"/>
      <c r="B644" s="71"/>
      <c r="C644" s="72"/>
      <c r="D644" s="71"/>
      <c r="E644" s="71"/>
      <c r="F644" s="71"/>
      <c r="G644" s="72"/>
      <c r="H644" s="71"/>
      <c r="I644" s="71"/>
      <c r="J644" s="71"/>
      <c r="K644" s="71"/>
      <c r="L644" s="71"/>
      <c r="M644" s="72"/>
      <c r="N644" s="71"/>
      <c r="O644" s="71"/>
      <c r="P644" s="71"/>
      <c r="Q644" s="71"/>
      <c r="R644" s="71"/>
      <c r="S644" s="71"/>
      <c r="T644" s="71"/>
      <c r="U644" s="71"/>
      <c r="V644" s="71"/>
    </row>
    <row r="645" spans="1:22" ht="15.75" customHeight="1">
      <c r="A645" s="70"/>
      <c r="B645" s="71"/>
      <c r="C645" s="72"/>
      <c r="D645" s="71"/>
      <c r="E645" s="71"/>
      <c r="F645" s="71"/>
      <c r="G645" s="72"/>
      <c r="H645" s="71"/>
      <c r="I645" s="71"/>
      <c r="J645" s="71"/>
      <c r="K645" s="71"/>
      <c r="L645" s="71"/>
      <c r="M645" s="72"/>
      <c r="N645" s="71"/>
      <c r="O645" s="71"/>
      <c r="P645" s="71"/>
      <c r="Q645" s="71"/>
      <c r="R645" s="71"/>
      <c r="S645" s="71"/>
      <c r="T645" s="71"/>
      <c r="U645" s="71"/>
      <c r="V645" s="71"/>
    </row>
    <row r="646" spans="1:22" ht="15.75" customHeight="1">
      <c r="A646" s="70"/>
      <c r="B646" s="71"/>
      <c r="C646" s="72"/>
      <c r="D646" s="71"/>
      <c r="E646" s="71"/>
      <c r="F646" s="71"/>
      <c r="G646" s="72"/>
      <c r="H646" s="71"/>
      <c r="I646" s="71"/>
      <c r="J646" s="71"/>
      <c r="K646" s="71"/>
      <c r="L646" s="71"/>
      <c r="M646" s="72"/>
      <c r="N646" s="71"/>
      <c r="O646" s="71"/>
      <c r="P646" s="71"/>
      <c r="Q646" s="71"/>
      <c r="R646" s="71"/>
      <c r="S646" s="71"/>
      <c r="T646" s="71"/>
      <c r="U646" s="71"/>
      <c r="V646" s="71"/>
    </row>
    <row r="647" spans="1:22" ht="15.75" customHeight="1">
      <c r="A647" s="70"/>
      <c r="B647" s="71"/>
      <c r="C647" s="72"/>
      <c r="D647" s="71"/>
      <c r="E647" s="71"/>
      <c r="F647" s="71"/>
      <c r="G647" s="72"/>
      <c r="H647" s="71"/>
      <c r="I647" s="71"/>
      <c r="J647" s="71"/>
      <c r="K647" s="71"/>
      <c r="L647" s="71"/>
      <c r="M647" s="72"/>
      <c r="N647" s="71"/>
      <c r="O647" s="71"/>
      <c r="P647" s="71"/>
      <c r="Q647" s="71"/>
      <c r="R647" s="71"/>
      <c r="S647" s="71"/>
      <c r="T647" s="71"/>
      <c r="U647" s="71"/>
      <c r="V647" s="71"/>
    </row>
    <row r="648" spans="1:22" ht="15.75" customHeight="1">
      <c r="A648" s="70"/>
      <c r="B648" s="71"/>
      <c r="C648" s="72"/>
      <c r="D648" s="71"/>
      <c r="E648" s="71"/>
      <c r="F648" s="71"/>
      <c r="G648" s="72"/>
      <c r="H648" s="71"/>
      <c r="I648" s="71"/>
      <c r="J648" s="71"/>
      <c r="K648" s="71"/>
      <c r="L648" s="71"/>
      <c r="M648" s="72"/>
      <c r="N648" s="71"/>
      <c r="O648" s="71"/>
      <c r="P648" s="71"/>
      <c r="Q648" s="71"/>
      <c r="R648" s="71"/>
      <c r="S648" s="71"/>
      <c r="T648" s="71"/>
      <c r="U648" s="71"/>
      <c r="V648" s="71"/>
    </row>
    <row r="649" spans="1:22" ht="15.75" customHeight="1">
      <c r="A649" s="70"/>
      <c r="B649" s="71"/>
      <c r="C649" s="72"/>
      <c r="D649" s="71"/>
      <c r="E649" s="71"/>
      <c r="F649" s="71"/>
      <c r="G649" s="72"/>
      <c r="H649" s="71"/>
      <c r="I649" s="71"/>
      <c r="J649" s="71"/>
      <c r="K649" s="71"/>
      <c r="L649" s="71"/>
      <c r="M649" s="72"/>
      <c r="N649" s="71"/>
      <c r="O649" s="71"/>
      <c r="P649" s="71"/>
      <c r="Q649" s="71"/>
      <c r="R649" s="71"/>
      <c r="S649" s="71"/>
      <c r="T649" s="71"/>
      <c r="U649" s="71"/>
      <c r="V649" s="71"/>
    </row>
    <row r="650" spans="1:22" ht="15.75" customHeight="1">
      <c r="A650" s="70"/>
      <c r="B650" s="71"/>
      <c r="C650" s="72"/>
      <c r="D650" s="71"/>
      <c r="E650" s="71"/>
      <c r="F650" s="71"/>
      <c r="G650" s="72"/>
      <c r="H650" s="71"/>
      <c r="I650" s="71"/>
      <c r="J650" s="71"/>
      <c r="K650" s="71"/>
      <c r="L650" s="71"/>
      <c r="M650" s="72"/>
      <c r="N650" s="71"/>
      <c r="O650" s="71"/>
      <c r="P650" s="71"/>
      <c r="Q650" s="71"/>
      <c r="R650" s="71"/>
      <c r="S650" s="71"/>
      <c r="T650" s="71"/>
      <c r="U650" s="71"/>
      <c r="V650" s="71"/>
    </row>
    <row r="651" spans="1:22" ht="15.75" customHeight="1">
      <c r="A651" s="70"/>
      <c r="B651" s="71"/>
      <c r="C651" s="72"/>
      <c r="D651" s="71"/>
      <c r="E651" s="71"/>
      <c r="F651" s="71"/>
      <c r="G651" s="72"/>
      <c r="H651" s="71"/>
      <c r="I651" s="71"/>
      <c r="J651" s="71"/>
      <c r="K651" s="71"/>
      <c r="L651" s="71"/>
      <c r="M651" s="72"/>
      <c r="N651" s="71"/>
      <c r="O651" s="71"/>
      <c r="P651" s="71"/>
      <c r="Q651" s="71"/>
      <c r="R651" s="71"/>
      <c r="S651" s="71"/>
      <c r="T651" s="71"/>
      <c r="U651" s="71"/>
      <c r="V651" s="71"/>
    </row>
    <row r="652" spans="1:22" ht="15.75" customHeight="1">
      <c r="A652" s="70"/>
      <c r="B652" s="71"/>
      <c r="C652" s="72"/>
      <c r="D652" s="71"/>
      <c r="E652" s="71"/>
      <c r="F652" s="71"/>
      <c r="G652" s="72"/>
      <c r="H652" s="71"/>
      <c r="I652" s="71"/>
      <c r="J652" s="71"/>
      <c r="K652" s="71"/>
      <c r="L652" s="71"/>
      <c r="M652" s="72"/>
      <c r="N652" s="71"/>
      <c r="O652" s="71"/>
      <c r="P652" s="71"/>
      <c r="Q652" s="71"/>
      <c r="R652" s="71"/>
      <c r="S652" s="71"/>
      <c r="T652" s="71"/>
      <c r="U652" s="71"/>
      <c r="V652" s="71"/>
    </row>
    <row r="653" spans="1:22" ht="15.75" customHeight="1">
      <c r="A653" s="70"/>
      <c r="B653" s="71"/>
      <c r="C653" s="72"/>
      <c r="D653" s="71"/>
      <c r="E653" s="71"/>
      <c r="F653" s="71"/>
      <c r="G653" s="72"/>
      <c r="H653" s="71"/>
      <c r="I653" s="71"/>
      <c r="J653" s="71"/>
      <c r="K653" s="71"/>
      <c r="L653" s="71"/>
      <c r="M653" s="72"/>
      <c r="N653" s="71"/>
      <c r="O653" s="71"/>
      <c r="P653" s="71"/>
      <c r="Q653" s="71"/>
      <c r="R653" s="71"/>
      <c r="S653" s="71"/>
      <c r="T653" s="71"/>
      <c r="U653" s="71"/>
      <c r="V653" s="71"/>
    </row>
    <row r="654" spans="1:22" ht="15.75" customHeight="1">
      <c r="A654" s="70"/>
      <c r="B654" s="71"/>
      <c r="C654" s="72"/>
      <c r="D654" s="71"/>
      <c r="E654" s="71"/>
      <c r="F654" s="71"/>
      <c r="G654" s="72"/>
      <c r="H654" s="71"/>
      <c r="I654" s="71"/>
      <c r="J654" s="71"/>
      <c r="K654" s="71"/>
      <c r="L654" s="71"/>
      <c r="M654" s="72"/>
      <c r="N654" s="71"/>
      <c r="O654" s="71"/>
      <c r="P654" s="71"/>
      <c r="Q654" s="71"/>
      <c r="R654" s="71"/>
      <c r="S654" s="71"/>
      <c r="T654" s="71"/>
      <c r="U654" s="71"/>
      <c r="V654" s="71"/>
    </row>
    <row r="655" spans="1:22" ht="15.75" customHeight="1">
      <c r="A655" s="70"/>
      <c r="B655" s="71"/>
      <c r="C655" s="72"/>
      <c r="D655" s="71"/>
      <c r="E655" s="71"/>
      <c r="F655" s="71"/>
      <c r="G655" s="72"/>
      <c r="H655" s="71"/>
      <c r="I655" s="71"/>
      <c r="J655" s="71"/>
      <c r="K655" s="71"/>
      <c r="L655" s="71"/>
      <c r="M655" s="72"/>
      <c r="N655" s="71"/>
      <c r="O655" s="71"/>
      <c r="P655" s="71"/>
      <c r="Q655" s="71"/>
      <c r="R655" s="71"/>
      <c r="S655" s="71"/>
      <c r="T655" s="71"/>
      <c r="U655" s="71"/>
      <c r="V655" s="71"/>
    </row>
    <row r="656" spans="1:22" ht="15.75" customHeight="1">
      <c r="A656" s="70"/>
      <c r="B656" s="71"/>
      <c r="C656" s="72"/>
      <c r="D656" s="71"/>
      <c r="E656" s="71"/>
      <c r="F656" s="71"/>
      <c r="G656" s="72"/>
      <c r="H656" s="71"/>
      <c r="I656" s="71"/>
      <c r="J656" s="71"/>
      <c r="K656" s="71"/>
      <c r="L656" s="71"/>
      <c r="M656" s="72"/>
      <c r="N656" s="71"/>
      <c r="O656" s="71"/>
      <c r="P656" s="71"/>
      <c r="Q656" s="71"/>
      <c r="R656" s="71"/>
      <c r="S656" s="71"/>
      <c r="T656" s="71"/>
      <c r="U656" s="71"/>
      <c r="V656" s="71"/>
    </row>
    <row r="657" spans="1:22" ht="15.75" customHeight="1">
      <c r="A657" s="70"/>
      <c r="B657" s="71"/>
      <c r="C657" s="72"/>
      <c r="D657" s="71"/>
      <c r="E657" s="71"/>
      <c r="F657" s="71"/>
      <c r="G657" s="72"/>
      <c r="H657" s="71"/>
      <c r="I657" s="71"/>
      <c r="J657" s="71"/>
      <c r="K657" s="71"/>
      <c r="L657" s="71"/>
      <c r="M657" s="72"/>
      <c r="N657" s="71"/>
      <c r="O657" s="71"/>
      <c r="P657" s="71"/>
      <c r="Q657" s="71"/>
      <c r="R657" s="71"/>
      <c r="S657" s="71"/>
      <c r="T657" s="71"/>
      <c r="U657" s="71"/>
      <c r="V657" s="71"/>
    </row>
    <row r="658" spans="1:22" ht="15.75" customHeight="1">
      <c r="A658" s="70"/>
      <c r="B658" s="71"/>
      <c r="C658" s="72"/>
      <c r="D658" s="71"/>
      <c r="E658" s="71"/>
      <c r="F658" s="71"/>
      <c r="G658" s="72"/>
      <c r="H658" s="71"/>
      <c r="I658" s="71"/>
      <c r="J658" s="71"/>
      <c r="K658" s="71"/>
      <c r="L658" s="71"/>
      <c r="M658" s="72"/>
      <c r="N658" s="71"/>
      <c r="O658" s="71"/>
      <c r="P658" s="71"/>
      <c r="Q658" s="71"/>
      <c r="R658" s="71"/>
      <c r="S658" s="71"/>
      <c r="T658" s="71"/>
      <c r="U658" s="71"/>
      <c r="V658" s="71"/>
    </row>
    <row r="659" spans="1:22" ht="15.75" customHeight="1">
      <c r="A659" s="70"/>
      <c r="B659" s="71"/>
      <c r="C659" s="72"/>
      <c r="D659" s="71"/>
      <c r="E659" s="71"/>
      <c r="F659" s="71"/>
      <c r="G659" s="72"/>
      <c r="H659" s="71"/>
      <c r="I659" s="71"/>
      <c r="J659" s="71"/>
      <c r="K659" s="71"/>
      <c r="L659" s="71"/>
      <c r="M659" s="72"/>
      <c r="N659" s="71"/>
      <c r="O659" s="71"/>
      <c r="P659" s="71"/>
      <c r="Q659" s="71"/>
      <c r="R659" s="71"/>
      <c r="S659" s="71"/>
      <c r="T659" s="71"/>
      <c r="U659" s="71"/>
      <c r="V659" s="71"/>
    </row>
    <row r="660" spans="1:22" ht="15.75" customHeight="1">
      <c r="A660" s="70"/>
      <c r="B660" s="71"/>
      <c r="C660" s="72"/>
      <c r="D660" s="71"/>
      <c r="E660" s="71"/>
      <c r="F660" s="71"/>
      <c r="G660" s="72"/>
      <c r="H660" s="71"/>
      <c r="I660" s="71"/>
      <c r="J660" s="71"/>
      <c r="K660" s="71"/>
      <c r="L660" s="71"/>
      <c r="M660" s="72"/>
      <c r="N660" s="71"/>
      <c r="O660" s="71"/>
      <c r="P660" s="71"/>
      <c r="Q660" s="71"/>
      <c r="R660" s="71"/>
      <c r="S660" s="71"/>
      <c r="T660" s="71"/>
      <c r="U660" s="71"/>
      <c r="V660" s="71"/>
    </row>
    <row r="661" spans="1:22" ht="15.75" customHeight="1">
      <c r="A661" s="70"/>
      <c r="B661" s="71"/>
      <c r="C661" s="72"/>
      <c r="D661" s="71"/>
      <c r="E661" s="71"/>
      <c r="F661" s="71"/>
      <c r="G661" s="72"/>
      <c r="H661" s="71"/>
      <c r="I661" s="71"/>
      <c r="J661" s="71"/>
      <c r="K661" s="71"/>
      <c r="L661" s="71"/>
      <c r="M661" s="72"/>
      <c r="N661" s="71"/>
      <c r="O661" s="71"/>
      <c r="P661" s="71"/>
      <c r="Q661" s="71"/>
      <c r="R661" s="71"/>
      <c r="S661" s="71"/>
      <c r="T661" s="71"/>
      <c r="U661" s="71"/>
      <c r="V661" s="71"/>
    </row>
    <row r="662" spans="1:22" ht="15.75" customHeight="1">
      <c r="A662" s="70"/>
      <c r="B662" s="71"/>
      <c r="C662" s="72"/>
      <c r="D662" s="71"/>
      <c r="E662" s="71"/>
      <c r="F662" s="71"/>
      <c r="G662" s="72"/>
      <c r="H662" s="71"/>
      <c r="I662" s="71"/>
      <c r="J662" s="71"/>
      <c r="K662" s="71"/>
      <c r="L662" s="71"/>
      <c r="M662" s="72"/>
      <c r="N662" s="71"/>
      <c r="O662" s="71"/>
      <c r="P662" s="71"/>
      <c r="Q662" s="71"/>
      <c r="R662" s="71"/>
      <c r="S662" s="71"/>
      <c r="T662" s="71"/>
      <c r="U662" s="71"/>
      <c r="V662" s="71"/>
    </row>
    <row r="663" spans="1:22" ht="15.75" customHeight="1">
      <c r="A663" s="70"/>
      <c r="B663" s="71"/>
      <c r="C663" s="72"/>
      <c r="D663" s="71"/>
      <c r="E663" s="71"/>
      <c r="F663" s="71"/>
      <c r="G663" s="72"/>
      <c r="H663" s="71"/>
      <c r="I663" s="71"/>
      <c r="J663" s="71"/>
      <c r="K663" s="71"/>
      <c r="L663" s="71"/>
      <c r="M663" s="72"/>
      <c r="N663" s="71"/>
      <c r="O663" s="71"/>
      <c r="P663" s="71"/>
      <c r="Q663" s="71"/>
      <c r="R663" s="71"/>
      <c r="S663" s="71"/>
      <c r="T663" s="71"/>
      <c r="U663" s="71"/>
      <c r="V663" s="71"/>
    </row>
    <row r="664" spans="1:22" ht="15.75" customHeight="1">
      <c r="A664" s="70"/>
      <c r="B664" s="71"/>
      <c r="C664" s="72"/>
      <c r="D664" s="71"/>
      <c r="E664" s="71"/>
      <c r="F664" s="71"/>
      <c r="G664" s="72"/>
      <c r="H664" s="71"/>
      <c r="I664" s="71"/>
      <c r="J664" s="71"/>
      <c r="K664" s="71"/>
      <c r="L664" s="71"/>
      <c r="M664" s="72"/>
      <c r="N664" s="71"/>
      <c r="O664" s="71"/>
      <c r="P664" s="71"/>
      <c r="Q664" s="71"/>
      <c r="R664" s="71"/>
      <c r="S664" s="71"/>
      <c r="T664" s="71"/>
      <c r="U664" s="71"/>
      <c r="V664" s="71"/>
    </row>
    <row r="665" spans="1:22" ht="15.75" customHeight="1">
      <c r="A665" s="70"/>
      <c r="B665" s="71"/>
      <c r="C665" s="72"/>
      <c r="D665" s="71"/>
      <c r="E665" s="71"/>
      <c r="F665" s="71"/>
      <c r="G665" s="72"/>
      <c r="H665" s="71"/>
      <c r="I665" s="71"/>
      <c r="J665" s="71"/>
      <c r="K665" s="71"/>
      <c r="L665" s="71"/>
      <c r="M665" s="72"/>
      <c r="N665" s="71"/>
      <c r="O665" s="71"/>
      <c r="P665" s="71"/>
      <c r="Q665" s="71"/>
      <c r="R665" s="71"/>
      <c r="S665" s="71"/>
      <c r="T665" s="71"/>
      <c r="U665" s="71"/>
      <c r="V665" s="71"/>
    </row>
    <row r="666" spans="1:22" ht="15.75" customHeight="1">
      <c r="A666" s="70"/>
      <c r="B666" s="71"/>
      <c r="C666" s="72"/>
      <c r="D666" s="71"/>
      <c r="E666" s="71"/>
      <c r="F666" s="71"/>
      <c r="G666" s="72"/>
      <c r="H666" s="71"/>
      <c r="I666" s="71"/>
      <c r="J666" s="71"/>
      <c r="K666" s="71"/>
      <c r="L666" s="71"/>
      <c r="M666" s="72"/>
      <c r="N666" s="71"/>
      <c r="O666" s="71"/>
      <c r="P666" s="71"/>
      <c r="Q666" s="71"/>
      <c r="R666" s="71"/>
      <c r="S666" s="71"/>
      <c r="T666" s="71"/>
      <c r="U666" s="71"/>
      <c r="V666" s="71"/>
    </row>
    <row r="667" spans="1:22" ht="15.75" customHeight="1">
      <c r="A667" s="70"/>
      <c r="B667" s="71"/>
      <c r="C667" s="72"/>
      <c r="D667" s="71"/>
      <c r="E667" s="71"/>
      <c r="F667" s="71"/>
      <c r="G667" s="72"/>
      <c r="H667" s="71"/>
      <c r="I667" s="71"/>
      <c r="J667" s="71"/>
      <c r="K667" s="71"/>
      <c r="L667" s="71"/>
      <c r="M667" s="72"/>
      <c r="N667" s="71"/>
      <c r="O667" s="71"/>
      <c r="P667" s="71"/>
      <c r="Q667" s="71"/>
      <c r="R667" s="71"/>
      <c r="S667" s="71"/>
      <c r="T667" s="71"/>
      <c r="U667" s="71"/>
      <c r="V667" s="71"/>
    </row>
    <row r="668" spans="1:22" ht="15.75" customHeight="1">
      <c r="A668" s="70"/>
      <c r="B668" s="71"/>
      <c r="C668" s="72"/>
      <c r="D668" s="71"/>
      <c r="E668" s="71"/>
      <c r="F668" s="71"/>
      <c r="G668" s="72"/>
      <c r="H668" s="71"/>
      <c r="I668" s="71"/>
      <c r="J668" s="71"/>
      <c r="K668" s="71"/>
      <c r="L668" s="71"/>
      <c r="M668" s="72"/>
      <c r="N668" s="71"/>
      <c r="O668" s="71"/>
      <c r="P668" s="71"/>
      <c r="Q668" s="71"/>
      <c r="R668" s="71"/>
      <c r="S668" s="71"/>
      <c r="T668" s="71"/>
      <c r="U668" s="71"/>
      <c r="V668" s="71"/>
    </row>
    <row r="669" spans="1:22" ht="15.75" customHeight="1">
      <c r="A669" s="70"/>
      <c r="B669" s="71"/>
      <c r="C669" s="72"/>
      <c r="D669" s="71"/>
      <c r="E669" s="71"/>
      <c r="F669" s="71"/>
      <c r="G669" s="72"/>
      <c r="H669" s="71"/>
      <c r="I669" s="71"/>
      <c r="J669" s="71"/>
      <c r="K669" s="71"/>
      <c r="L669" s="71"/>
      <c r="M669" s="72"/>
      <c r="N669" s="71"/>
      <c r="O669" s="71"/>
      <c r="P669" s="71"/>
      <c r="Q669" s="71"/>
      <c r="R669" s="71"/>
      <c r="S669" s="71"/>
      <c r="T669" s="71"/>
      <c r="U669" s="71"/>
      <c r="V669" s="71"/>
    </row>
    <row r="670" spans="1:22" ht="15.75" customHeight="1">
      <c r="A670" s="70"/>
      <c r="B670" s="71"/>
      <c r="C670" s="72"/>
      <c r="D670" s="71"/>
      <c r="E670" s="71"/>
      <c r="F670" s="71"/>
      <c r="G670" s="72"/>
      <c r="H670" s="71"/>
      <c r="I670" s="71"/>
      <c r="J670" s="71"/>
      <c r="K670" s="71"/>
      <c r="L670" s="71"/>
      <c r="M670" s="72"/>
      <c r="N670" s="71"/>
      <c r="O670" s="71"/>
      <c r="P670" s="71"/>
      <c r="Q670" s="71"/>
      <c r="R670" s="71"/>
      <c r="S670" s="71"/>
      <c r="T670" s="71"/>
      <c r="U670" s="71"/>
      <c r="V670" s="71"/>
    </row>
    <row r="671" spans="1:22" ht="15.75" customHeight="1">
      <c r="A671" s="70"/>
      <c r="B671" s="71"/>
      <c r="C671" s="72"/>
      <c r="D671" s="71"/>
      <c r="E671" s="71"/>
      <c r="F671" s="71"/>
      <c r="G671" s="72"/>
      <c r="H671" s="71"/>
      <c r="I671" s="71"/>
      <c r="J671" s="71"/>
      <c r="K671" s="71"/>
      <c r="L671" s="71"/>
      <c r="M671" s="72"/>
      <c r="N671" s="71"/>
      <c r="O671" s="71"/>
      <c r="P671" s="71"/>
      <c r="Q671" s="71"/>
      <c r="R671" s="71"/>
      <c r="S671" s="71"/>
      <c r="T671" s="71"/>
      <c r="U671" s="71"/>
      <c r="V671" s="71"/>
    </row>
    <row r="672" spans="1:22" ht="15.75" customHeight="1">
      <c r="A672" s="70"/>
      <c r="B672" s="71"/>
      <c r="C672" s="72"/>
      <c r="D672" s="71"/>
      <c r="E672" s="71"/>
      <c r="F672" s="71"/>
      <c r="G672" s="72"/>
      <c r="H672" s="71"/>
      <c r="I672" s="71"/>
      <c r="J672" s="71"/>
      <c r="K672" s="71"/>
      <c r="L672" s="71"/>
      <c r="M672" s="72"/>
      <c r="N672" s="71"/>
      <c r="O672" s="71"/>
      <c r="P672" s="71"/>
      <c r="Q672" s="71"/>
      <c r="R672" s="71"/>
      <c r="S672" s="71"/>
      <c r="T672" s="71"/>
      <c r="U672" s="71"/>
      <c r="V672" s="71"/>
    </row>
    <row r="673" spans="1:22" ht="15.75" customHeight="1">
      <c r="A673" s="70"/>
      <c r="B673" s="71"/>
      <c r="C673" s="72"/>
      <c r="D673" s="71"/>
      <c r="E673" s="71"/>
      <c r="F673" s="71"/>
      <c r="G673" s="72"/>
      <c r="H673" s="71"/>
      <c r="I673" s="71"/>
      <c r="J673" s="71"/>
      <c r="K673" s="71"/>
      <c r="L673" s="71"/>
      <c r="M673" s="72"/>
      <c r="N673" s="71"/>
      <c r="O673" s="71"/>
      <c r="P673" s="71"/>
      <c r="Q673" s="71"/>
      <c r="R673" s="71"/>
      <c r="S673" s="71"/>
      <c r="T673" s="71"/>
      <c r="U673" s="71"/>
      <c r="V673" s="71"/>
    </row>
    <row r="674" spans="1:22" ht="15.75" customHeight="1">
      <c r="A674" s="70"/>
      <c r="B674" s="71"/>
      <c r="C674" s="72"/>
      <c r="D674" s="71"/>
      <c r="E674" s="71"/>
      <c r="F674" s="71"/>
      <c r="G674" s="72"/>
      <c r="H674" s="71"/>
      <c r="I674" s="71"/>
      <c r="J674" s="71"/>
      <c r="K674" s="71"/>
      <c r="L674" s="71"/>
      <c r="M674" s="72"/>
      <c r="N674" s="71"/>
      <c r="O674" s="71"/>
      <c r="P674" s="71"/>
      <c r="Q674" s="71"/>
      <c r="R674" s="71"/>
      <c r="S674" s="71"/>
      <c r="T674" s="71"/>
      <c r="U674" s="71"/>
      <c r="V674" s="71"/>
    </row>
    <row r="675" spans="1:22" ht="15.75" customHeight="1">
      <c r="A675" s="70"/>
      <c r="B675" s="71"/>
      <c r="C675" s="72"/>
      <c r="D675" s="71"/>
      <c r="E675" s="71"/>
      <c r="F675" s="71"/>
      <c r="G675" s="72"/>
      <c r="H675" s="71"/>
      <c r="I675" s="71"/>
      <c r="J675" s="71"/>
      <c r="K675" s="71"/>
      <c r="L675" s="71"/>
      <c r="M675" s="72"/>
      <c r="N675" s="71"/>
      <c r="O675" s="71"/>
      <c r="P675" s="71"/>
      <c r="Q675" s="71"/>
      <c r="R675" s="71"/>
      <c r="S675" s="71"/>
      <c r="T675" s="71"/>
      <c r="U675" s="71"/>
      <c r="V675" s="71"/>
    </row>
    <row r="676" spans="1:22" ht="15.75" customHeight="1">
      <c r="A676" s="70"/>
      <c r="B676" s="71"/>
      <c r="C676" s="72"/>
      <c r="D676" s="71"/>
      <c r="E676" s="71"/>
      <c r="F676" s="71"/>
      <c r="G676" s="72"/>
      <c r="H676" s="71"/>
      <c r="I676" s="71"/>
      <c r="J676" s="71"/>
      <c r="K676" s="71"/>
      <c r="L676" s="71"/>
      <c r="M676" s="72"/>
      <c r="N676" s="71"/>
      <c r="O676" s="71"/>
      <c r="P676" s="71"/>
      <c r="Q676" s="71"/>
      <c r="R676" s="71"/>
      <c r="S676" s="71"/>
      <c r="T676" s="71"/>
      <c r="U676" s="71"/>
      <c r="V676" s="71"/>
    </row>
    <row r="677" spans="1:22" ht="15.75" customHeight="1">
      <c r="A677" s="70"/>
      <c r="B677" s="71"/>
      <c r="C677" s="72"/>
      <c r="D677" s="71"/>
      <c r="E677" s="71"/>
      <c r="F677" s="71"/>
      <c r="G677" s="72"/>
      <c r="H677" s="71"/>
      <c r="I677" s="71"/>
      <c r="J677" s="71"/>
      <c r="K677" s="71"/>
      <c r="L677" s="71"/>
      <c r="M677" s="72"/>
      <c r="N677" s="71"/>
      <c r="O677" s="71"/>
      <c r="P677" s="71"/>
      <c r="Q677" s="71"/>
      <c r="R677" s="71"/>
      <c r="S677" s="71"/>
      <c r="T677" s="71"/>
      <c r="U677" s="71"/>
      <c r="V677" s="71"/>
    </row>
    <row r="678" spans="1:22" ht="15.75" customHeight="1">
      <c r="A678" s="70"/>
      <c r="B678" s="71"/>
      <c r="C678" s="72"/>
      <c r="D678" s="71"/>
      <c r="E678" s="71"/>
      <c r="F678" s="71"/>
      <c r="G678" s="72"/>
      <c r="H678" s="71"/>
      <c r="I678" s="71"/>
      <c r="J678" s="71"/>
      <c r="K678" s="71"/>
      <c r="L678" s="71"/>
      <c r="M678" s="72"/>
      <c r="N678" s="71"/>
      <c r="O678" s="71"/>
      <c r="P678" s="71"/>
      <c r="Q678" s="71"/>
      <c r="R678" s="71"/>
      <c r="S678" s="71"/>
      <c r="T678" s="71"/>
      <c r="U678" s="71"/>
      <c r="V678" s="71"/>
    </row>
    <row r="679" spans="1:22" ht="15.75" customHeight="1">
      <c r="A679" s="70"/>
      <c r="B679" s="71"/>
      <c r="C679" s="72"/>
      <c r="D679" s="71"/>
      <c r="E679" s="71"/>
      <c r="F679" s="71"/>
      <c r="G679" s="72"/>
      <c r="H679" s="71"/>
      <c r="I679" s="71"/>
      <c r="J679" s="71"/>
      <c r="K679" s="71"/>
      <c r="L679" s="71"/>
      <c r="M679" s="72"/>
      <c r="N679" s="71"/>
      <c r="O679" s="71"/>
      <c r="P679" s="71"/>
      <c r="Q679" s="71"/>
      <c r="R679" s="71"/>
      <c r="S679" s="71"/>
      <c r="T679" s="71"/>
      <c r="U679" s="71"/>
      <c r="V679" s="71"/>
    </row>
    <row r="680" spans="1:22" ht="15.75" customHeight="1">
      <c r="A680" s="70"/>
      <c r="B680" s="71"/>
      <c r="C680" s="72"/>
      <c r="D680" s="71"/>
      <c r="E680" s="71"/>
      <c r="F680" s="71"/>
      <c r="G680" s="72"/>
      <c r="H680" s="71"/>
      <c r="I680" s="71"/>
      <c r="J680" s="71"/>
      <c r="K680" s="71"/>
      <c r="L680" s="71"/>
      <c r="M680" s="72"/>
      <c r="N680" s="71"/>
      <c r="O680" s="71"/>
      <c r="P680" s="71"/>
      <c r="Q680" s="71"/>
      <c r="R680" s="71"/>
      <c r="S680" s="71"/>
      <c r="T680" s="71"/>
      <c r="U680" s="71"/>
      <c r="V680" s="71"/>
    </row>
    <row r="681" spans="1:22" ht="15.75" customHeight="1">
      <c r="A681" s="70"/>
      <c r="B681" s="71"/>
      <c r="C681" s="72"/>
      <c r="D681" s="71"/>
      <c r="E681" s="71"/>
      <c r="F681" s="71"/>
      <c r="G681" s="72"/>
      <c r="H681" s="71"/>
      <c r="I681" s="71"/>
      <c r="J681" s="71"/>
      <c r="K681" s="71"/>
      <c r="L681" s="71"/>
      <c r="M681" s="72"/>
      <c r="N681" s="71"/>
      <c r="O681" s="71"/>
      <c r="P681" s="71"/>
      <c r="Q681" s="71"/>
      <c r="R681" s="71"/>
      <c r="S681" s="71"/>
      <c r="T681" s="71"/>
      <c r="U681" s="71"/>
      <c r="V681" s="71"/>
    </row>
    <row r="682" spans="1:22" ht="15.75" customHeight="1">
      <c r="A682" s="70"/>
      <c r="B682" s="71"/>
      <c r="C682" s="72"/>
      <c r="D682" s="71"/>
      <c r="E682" s="71"/>
      <c r="F682" s="71"/>
      <c r="G682" s="72"/>
      <c r="H682" s="71"/>
      <c r="I682" s="71"/>
      <c r="J682" s="71"/>
      <c r="K682" s="71"/>
      <c r="L682" s="71"/>
      <c r="M682" s="72"/>
      <c r="N682" s="71"/>
      <c r="O682" s="71"/>
      <c r="P682" s="71"/>
      <c r="Q682" s="71"/>
      <c r="R682" s="71"/>
      <c r="S682" s="71"/>
      <c r="T682" s="71"/>
      <c r="U682" s="71"/>
      <c r="V682" s="71"/>
    </row>
    <row r="683" spans="1:22" ht="15.75" customHeight="1">
      <c r="A683" s="70"/>
      <c r="B683" s="71"/>
      <c r="C683" s="72"/>
      <c r="D683" s="71"/>
      <c r="E683" s="71"/>
      <c r="F683" s="71"/>
      <c r="G683" s="72"/>
      <c r="H683" s="71"/>
      <c r="I683" s="71"/>
      <c r="J683" s="71"/>
      <c r="K683" s="71"/>
      <c r="L683" s="71"/>
      <c r="M683" s="72"/>
      <c r="N683" s="71"/>
      <c r="O683" s="71"/>
      <c r="P683" s="71"/>
      <c r="Q683" s="71"/>
      <c r="R683" s="71"/>
      <c r="S683" s="71"/>
      <c r="T683" s="71"/>
      <c r="U683" s="71"/>
      <c r="V683" s="71"/>
    </row>
    <row r="684" spans="1:22" ht="15.75" customHeight="1">
      <c r="A684" s="70"/>
      <c r="B684" s="71"/>
      <c r="C684" s="72"/>
      <c r="D684" s="71"/>
      <c r="E684" s="71"/>
      <c r="F684" s="71"/>
      <c r="G684" s="72"/>
      <c r="H684" s="71"/>
      <c r="I684" s="71"/>
      <c r="J684" s="71"/>
      <c r="K684" s="71"/>
      <c r="L684" s="71"/>
      <c r="M684" s="72"/>
      <c r="N684" s="71"/>
      <c r="O684" s="71"/>
      <c r="P684" s="71"/>
      <c r="Q684" s="71"/>
      <c r="R684" s="71"/>
      <c r="S684" s="71"/>
      <c r="T684" s="71"/>
      <c r="U684" s="71"/>
      <c r="V684" s="71"/>
    </row>
    <row r="685" spans="1:22" ht="15.75" customHeight="1">
      <c r="A685" s="70"/>
      <c r="B685" s="71"/>
      <c r="C685" s="72"/>
      <c r="D685" s="71"/>
      <c r="E685" s="71"/>
      <c r="F685" s="71"/>
      <c r="G685" s="72"/>
      <c r="H685" s="71"/>
      <c r="I685" s="71"/>
      <c r="J685" s="71"/>
      <c r="K685" s="71"/>
      <c r="L685" s="71"/>
      <c r="M685" s="72"/>
      <c r="N685" s="71"/>
      <c r="O685" s="71"/>
      <c r="P685" s="71"/>
      <c r="Q685" s="71"/>
      <c r="R685" s="71"/>
      <c r="S685" s="71"/>
      <c r="T685" s="71"/>
      <c r="U685" s="71"/>
      <c r="V685" s="71"/>
    </row>
    <row r="686" spans="1:22" ht="15.75" customHeight="1">
      <c r="A686" s="70"/>
      <c r="B686" s="71"/>
      <c r="C686" s="72"/>
      <c r="D686" s="71"/>
      <c r="E686" s="71"/>
      <c r="F686" s="71"/>
      <c r="G686" s="72"/>
      <c r="H686" s="71"/>
      <c r="I686" s="71"/>
      <c r="J686" s="71"/>
      <c r="K686" s="71"/>
      <c r="L686" s="71"/>
      <c r="M686" s="72"/>
      <c r="N686" s="71"/>
      <c r="O686" s="71"/>
      <c r="P686" s="71"/>
      <c r="Q686" s="71"/>
      <c r="R686" s="71"/>
      <c r="S686" s="71"/>
      <c r="T686" s="71"/>
      <c r="U686" s="71"/>
      <c r="V686" s="71"/>
    </row>
    <row r="687" spans="1:22" ht="15.75" customHeight="1">
      <c r="A687" s="70"/>
      <c r="B687" s="71"/>
      <c r="C687" s="72"/>
      <c r="D687" s="71"/>
      <c r="E687" s="71"/>
      <c r="F687" s="71"/>
      <c r="G687" s="72"/>
      <c r="H687" s="71"/>
      <c r="I687" s="71"/>
      <c r="J687" s="71"/>
      <c r="K687" s="71"/>
      <c r="L687" s="71"/>
      <c r="M687" s="72"/>
      <c r="N687" s="71"/>
      <c r="O687" s="71"/>
      <c r="P687" s="71"/>
      <c r="Q687" s="71"/>
      <c r="R687" s="71"/>
      <c r="S687" s="71"/>
      <c r="T687" s="71"/>
      <c r="U687" s="71"/>
      <c r="V687" s="71"/>
    </row>
    <row r="688" spans="1:22" ht="15.75" customHeight="1">
      <c r="A688" s="70"/>
      <c r="B688" s="71"/>
      <c r="C688" s="72"/>
      <c r="D688" s="71"/>
      <c r="E688" s="71"/>
      <c r="F688" s="71"/>
      <c r="G688" s="72"/>
      <c r="H688" s="71"/>
      <c r="I688" s="71"/>
      <c r="J688" s="71"/>
      <c r="K688" s="71"/>
      <c r="L688" s="71"/>
      <c r="M688" s="72"/>
      <c r="N688" s="71"/>
      <c r="O688" s="71"/>
      <c r="P688" s="71"/>
      <c r="Q688" s="71"/>
      <c r="R688" s="71"/>
      <c r="S688" s="71"/>
      <c r="T688" s="71"/>
      <c r="U688" s="71"/>
      <c r="V688" s="71"/>
    </row>
    <row r="689" spans="1:22" ht="15.75" customHeight="1">
      <c r="A689" s="70"/>
      <c r="B689" s="71"/>
      <c r="C689" s="72"/>
      <c r="D689" s="71"/>
      <c r="E689" s="71"/>
      <c r="F689" s="71"/>
      <c r="G689" s="72"/>
      <c r="H689" s="71"/>
      <c r="I689" s="71"/>
      <c r="J689" s="71"/>
      <c r="K689" s="71"/>
      <c r="L689" s="71"/>
      <c r="M689" s="72"/>
      <c r="N689" s="71"/>
      <c r="O689" s="71"/>
      <c r="P689" s="71"/>
      <c r="Q689" s="71"/>
      <c r="R689" s="71"/>
      <c r="S689" s="71"/>
      <c r="T689" s="71"/>
      <c r="U689" s="71"/>
      <c r="V689" s="71"/>
    </row>
    <row r="690" spans="1:22" ht="15.75" customHeight="1">
      <c r="A690" s="70"/>
      <c r="B690" s="71"/>
      <c r="C690" s="72"/>
      <c r="D690" s="71"/>
      <c r="E690" s="71"/>
      <c r="F690" s="71"/>
      <c r="G690" s="72"/>
      <c r="H690" s="71"/>
      <c r="I690" s="71"/>
      <c r="J690" s="71"/>
      <c r="K690" s="71"/>
      <c r="L690" s="71"/>
      <c r="M690" s="72"/>
      <c r="N690" s="71"/>
      <c r="O690" s="71"/>
      <c r="P690" s="71"/>
      <c r="Q690" s="71"/>
      <c r="R690" s="71"/>
      <c r="S690" s="71"/>
      <c r="T690" s="71"/>
      <c r="U690" s="71"/>
      <c r="V690" s="71"/>
    </row>
    <row r="691" spans="1:22" ht="15.75" customHeight="1">
      <c r="A691" s="70"/>
      <c r="B691" s="71"/>
      <c r="C691" s="72"/>
      <c r="D691" s="71"/>
      <c r="E691" s="71"/>
      <c r="F691" s="71"/>
      <c r="G691" s="72"/>
      <c r="H691" s="71"/>
      <c r="I691" s="71"/>
      <c r="J691" s="71"/>
      <c r="K691" s="71"/>
      <c r="L691" s="71"/>
      <c r="M691" s="72"/>
      <c r="N691" s="71"/>
      <c r="O691" s="71"/>
      <c r="P691" s="71"/>
      <c r="Q691" s="71"/>
      <c r="R691" s="71"/>
      <c r="S691" s="71"/>
      <c r="T691" s="71"/>
      <c r="U691" s="71"/>
      <c r="V691" s="71"/>
    </row>
    <row r="692" spans="1:22" ht="15.75" customHeight="1">
      <c r="A692" s="70"/>
      <c r="B692" s="71"/>
      <c r="C692" s="72"/>
      <c r="D692" s="71"/>
      <c r="E692" s="71"/>
      <c r="F692" s="71"/>
      <c r="G692" s="72"/>
      <c r="H692" s="71"/>
      <c r="I692" s="71"/>
      <c r="J692" s="71"/>
      <c r="K692" s="71"/>
      <c r="L692" s="71"/>
      <c r="M692" s="72"/>
      <c r="N692" s="71"/>
      <c r="O692" s="71"/>
      <c r="P692" s="71"/>
      <c r="Q692" s="71"/>
      <c r="R692" s="71"/>
      <c r="S692" s="71"/>
      <c r="T692" s="71"/>
      <c r="U692" s="71"/>
      <c r="V692" s="71"/>
    </row>
    <row r="693" spans="1:22" ht="15.75" customHeight="1">
      <c r="A693" s="70"/>
      <c r="B693" s="71"/>
      <c r="C693" s="72"/>
      <c r="D693" s="71"/>
      <c r="E693" s="71"/>
      <c r="F693" s="71"/>
      <c r="G693" s="72"/>
      <c r="H693" s="71"/>
      <c r="I693" s="71"/>
      <c r="J693" s="71"/>
      <c r="K693" s="71"/>
      <c r="L693" s="71"/>
      <c r="M693" s="72"/>
      <c r="N693" s="71"/>
      <c r="O693" s="71"/>
      <c r="P693" s="71"/>
      <c r="Q693" s="71"/>
      <c r="R693" s="71"/>
      <c r="S693" s="71"/>
      <c r="T693" s="71"/>
      <c r="U693" s="71"/>
      <c r="V693" s="71"/>
    </row>
    <row r="694" spans="1:22" ht="15.75" customHeight="1">
      <c r="A694" s="70"/>
      <c r="B694" s="71"/>
      <c r="C694" s="72"/>
      <c r="D694" s="71"/>
      <c r="E694" s="71"/>
      <c r="F694" s="71"/>
      <c r="G694" s="72"/>
      <c r="H694" s="71"/>
      <c r="I694" s="71"/>
      <c r="J694" s="71"/>
      <c r="K694" s="71"/>
      <c r="L694" s="71"/>
      <c r="M694" s="72"/>
      <c r="N694" s="71"/>
      <c r="O694" s="71"/>
      <c r="P694" s="71"/>
      <c r="Q694" s="71"/>
      <c r="R694" s="71"/>
      <c r="S694" s="71"/>
      <c r="T694" s="71"/>
      <c r="U694" s="71"/>
      <c r="V694" s="71"/>
    </row>
    <row r="695" spans="1:22" ht="15.75" customHeight="1">
      <c r="A695" s="70"/>
      <c r="B695" s="71"/>
      <c r="C695" s="72"/>
      <c r="D695" s="71"/>
      <c r="E695" s="71"/>
      <c r="F695" s="71"/>
      <c r="G695" s="72"/>
      <c r="H695" s="71"/>
      <c r="I695" s="71"/>
      <c r="J695" s="71"/>
      <c r="K695" s="71"/>
      <c r="L695" s="71"/>
      <c r="M695" s="72"/>
      <c r="N695" s="71"/>
      <c r="O695" s="71"/>
      <c r="P695" s="71"/>
      <c r="Q695" s="71"/>
      <c r="R695" s="71"/>
      <c r="S695" s="71"/>
      <c r="T695" s="71"/>
      <c r="U695" s="71"/>
      <c r="V695" s="71"/>
    </row>
    <row r="696" spans="1:22" ht="15.75" customHeight="1">
      <c r="A696" s="70"/>
      <c r="B696" s="71"/>
      <c r="C696" s="72"/>
      <c r="D696" s="71"/>
      <c r="E696" s="71"/>
      <c r="F696" s="71"/>
      <c r="G696" s="72"/>
      <c r="H696" s="71"/>
      <c r="I696" s="71"/>
      <c r="J696" s="71"/>
      <c r="K696" s="71"/>
      <c r="L696" s="71"/>
      <c r="M696" s="72"/>
      <c r="N696" s="71"/>
      <c r="O696" s="71"/>
      <c r="P696" s="71"/>
      <c r="Q696" s="71"/>
      <c r="R696" s="71"/>
      <c r="S696" s="71"/>
      <c r="T696" s="71"/>
      <c r="U696" s="71"/>
      <c r="V696" s="71"/>
    </row>
    <row r="697" spans="1:22" ht="15.75" customHeight="1">
      <c r="A697" s="70"/>
      <c r="B697" s="71"/>
      <c r="C697" s="72"/>
      <c r="D697" s="71"/>
      <c r="E697" s="71"/>
      <c r="F697" s="71"/>
      <c r="G697" s="72"/>
      <c r="H697" s="71"/>
      <c r="I697" s="71"/>
      <c r="J697" s="71"/>
      <c r="K697" s="71"/>
      <c r="L697" s="71"/>
      <c r="M697" s="72"/>
      <c r="N697" s="71"/>
      <c r="O697" s="71"/>
      <c r="P697" s="71"/>
      <c r="Q697" s="71"/>
      <c r="R697" s="71"/>
      <c r="S697" s="71"/>
      <c r="T697" s="71"/>
      <c r="U697" s="71"/>
      <c r="V697" s="71"/>
    </row>
    <row r="698" spans="1:22" ht="15.75" customHeight="1">
      <c r="A698" s="70"/>
      <c r="B698" s="71"/>
      <c r="C698" s="72"/>
      <c r="D698" s="71"/>
      <c r="E698" s="71"/>
      <c r="F698" s="71"/>
      <c r="G698" s="72"/>
      <c r="H698" s="71"/>
      <c r="I698" s="71"/>
      <c r="J698" s="71"/>
      <c r="K698" s="71"/>
      <c r="L698" s="71"/>
      <c r="M698" s="72"/>
      <c r="N698" s="71"/>
      <c r="O698" s="71"/>
      <c r="P698" s="71"/>
      <c r="Q698" s="71"/>
      <c r="R698" s="71"/>
      <c r="S698" s="71"/>
      <c r="T698" s="71"/>
      <c r="U698" s="71"/>
      <c r="V698" s="71"/>
    </row>
    <row r="699" spans="1:22" ht="15.75" customHeight="1">
      <c r="A699" s="70"/>
      <c r="B699" s="71"/>
      <c r="C699" s="72"/>
      <c r="D699" s="71"/>
      <c r="E699" s="71"/>
      <c r="F699" s="71"/>
      <c r="G699" s="72"/>
      <c r="H699" s="71"/>
      <c r="I699" s="71"/>
      <c r="J699" s="71"/>
      <c r="K699" s="71"/>
      <c r="L699" s="71"/>
      <c r="M699" s="72"/>
      <c r="N699" s="71"/>
      <c r="O699" s="71"/>
      <c r="P699" s="71"/>
      <c r="Q699" s="71"/>
      <c r="R699" s="71"/>
      <c r="S699" s="71"/>
      <c r="T699" s="71"/>
      <c r="U699" s="71"/>
      <c r="V699" s="71"/>
    </row>
    <row r="700" spans="1:22" ht="15.75" customHeight="1">
      <c r="A700" s="70"/>
      <c r="B700" s="71"/>
      <c r="C700" s="72"/>
      <c r="D700" s="71"/>
      <c r="E700" s="71"/>
      <c r="F700" s="71"/>
      <c r="G700" s="72"/>
      <c r="H700" s="71"/>
      <c r="I700" s="71"/>
      <c r="J700" s="71"/>
      <c r="K700" s="71"/>
      <c r="L700" s="71"/>
      <c r="M700" s="72"/>
      <c r="N700" s="71"/>
      <c r="O700" s="71"/>
      <c r="P700" s="71"/>
      <c r="Q700" s="71"/>
      <c r="R700" s="71"/>
      <c r="S700" s="71"/>
      <c r="T700" s="71"/>
      <c r="U700" s="71"/>
      <c r="V700" s="71"/>
    </row>
    <row r="701" spans="1:22" ht="15.75" customHeight="1">
      <c r="A701" s="70"/>
      <c r="B701" s="71"/>
      <c r="C701" s="72"/>
      <c r="D701" s="71"/>
      <c r="E701" s="71"/>
      <c r="F701" s="71"/>
      <c r="G701" s="72"/>
      <c r="H701" s="71"/>
      <c r="I701" s="71"/>
      <c r="J701" s="71"/>
      <c r="K701" s="71"/>
      <c r="L701" s="71"/>
      <c r="M701" s="72"/>
      <c r="N701" s="71"/>
      <c r="O701" s="71"/>
      <c r="P701" s="71"/>
      <c r="Q701" s="71"/>
      <c r="R701" s="71"/>
      <c r="S701" s="71"/>
      <c r="T701" s="71"/>
      <c r="U701" s="71"/>
      <c r="V701" s="71"/>
    </row>
    <row r="702" spans="1:22" ht="15.75" customHeight="1">
      <c r="A702" s="70"/>
      <c r="B702" s="71"/>
      <c r="C702" s="72"/>
      <c r="D702" s="71"/>
      <c r="E702" s="71"/>
      <c r="F702" s="71"/>
      <c r="G702" s="72"/>
      <c r="H702" s="71"/>
      <c r="I702" s="71"/>
      <c r="J702" s="71"/>
      <c r="K702" s="71"/>
      <c r="L702" s="71"/>
      <c r="M702" s="72"/>
      <c r="N702" s="71"/>
      <c r="O702" s="71"/>
      <c r="P702" s="71"/>
      <c r="Q702" s="71"/>
      <c r="R702" s="71"/>
      <c r="S702" s="71"/>
      <c r="T702" s="71"/>
      <c r="U702" s="71"/>
      <c r="V702" s="71"/>
    </row>
    <row r="703" spans="1:22" ht="15.75" customHeight="1">
      <c r="A703" s="70"/>
      <c r="B703" s="71"/>
      <c r="C703" s="72"/>
      <c r="D703" s="71"/>
      <c r="E703" s="71"/>
      <c r="F703" s="71"/>
      <c r="G703" s="72"/>
      <c r="H703" s="71"/>
      <c r="I703" s="71"/>
      <c r="J703" s="71"/>
      <c r="K703" s="71"/>
      <c r="L703" s="71"/>
      <c r="M703" s="72"/>
      <c r="N703" s="71"/>
      <c r="O703" s="71"/>
      <c r="P703" s="71"/>
      <c r="Q703" s="71"/>
      <c r="R703" s="71"/>
      <c r="S703" s="71"/>
      <c r="T703" s="71"/>
      <c r="U703" s="71"/>
      <c r="V703" s="71"/>
    </row>
    <row r="704" spans="1:22" ht="15.75" customHeight="1">
      <c r="A704" s="70"/>
      <c r="B704" s="71"/>
      <c r="C704" s="72"/>
      <c r="D704" s="71"/>
      <c r="E704" s="71"/>
      <c r="F704" s="71"/>
      <c r="G704" s="72"/>
      <c r="H704" s="71"/>
      <c r="I704" s="71"/>
      <c r="J704" s="71"/>
      <c r="K704" s="71"/>
      <c r="L704" s="71"/>
      <c r="M704" s="72"/>
      <c r="N704" s="71"/>
      <c r="O704" s="71"/>
      <c r="P704" s="71"/>
      <c r="Q704" s="71"/>
      <c r="R704" s="71"/>
      <c r="S704" s="71"/>
      <c r="T704" s="71"/>
      <c r="U704" s="71"/>
      <c r="V704" s="71"/>
    </row>
    <row r="705" spans="1:22" ht="15.75" customHeight="1">
      <c r="A705" s="70"/>
      <c r="B705" s="71"/>
      <c r="C705" s="72"/>
      <c r="D705" s="71"/>
      <c r="E705" s="71"/>
      <c r="F705" s="71"/>
      <c r="G705" s="72"/>
      <c r="H705" s="71"/>
      <c r="I705" s="71"/>
      <c r="J705" s="71"/>
      <c r="K705" s="71"/>
      <c r="L705" s="71"/>
      <c r="M705" s="72"/>
      <c r="N705" s="71"/>
      <c r="O705" s="71"/>
      <c r="P705" s="71"/>
      <c r="Q705" s="71"/>
      <c r="R705" s="71"/>
      <c r="S705" s="71"/>
      <c r="T705" s="71"/>
      <c r="U705" s="71"/>
      <c r="V705" s="71"/>
    </row>
    <row r="706" spans="1:22" ht="15.75" customHeight="1">
      <c r="A706" s="70"/>
      <c r="B706" s="71"/>
      <c r="C706" s="72"/>
      <c r="D706" s="71"/>
      <c r="E706" s="71"/>
      <c r="F706" s="71"/>
      <c r="G706" s="72"/>
      <c r="H706" s="71"/>
      <c r="I706" s="71"/>
      <c r="J706" s="71"/>
      <c r="K706" s="71"/>
      <c r="L706" s="71"/>
      <c r="M706" s="72"/>
      <c r="N706" s="71"/>
      <c r="O706" s="71"/>
      <c r="P706" s="71"/>
      <c r="Q706" s="71"/>
      <c r="R706" s="71"/>
      <c r="S706" s="71"/>
      <c r="T706" s="71"/>
      <c r="U706" s="71"/>
      <c r="V706" s="71"/>
    </row>
    <row r="707" spans="1:22" ht="15.75" customHeight="1">
      <c r="A707" s="70"/>
      <c r="B707" s="71"/>
      <c r="C707" s="72"/>
      <c r="D707" s="71"/>
      <c r="E707" s="71"/>
      <c r="F707" s="71"/>
      <c r="G707" s="72"/>
      <c r="H707" s="71"/>
      <c r="I707" s="71"/>
      <c r="J707" s="71"/>
      <c r="K707" s="71"/>
      <c r="L707" s="71"/>
      <c r="M707" s="72"/>
      <c r="N707" s="71"/>
      <c r="O707" s="71"/>
      <c r="P707" s="71"/>
      <c r="Q707" s="71"/>
      <c r="R707" s="71"/>
      <c r="S707" s="71"/>
      <c r="T707" s="71"/>
      <c r="U707" s="71"/>
      <c r="V707" s="71"/>
    </row>
    <row r="708" spans="1:22" ht="15.75" customHeight="1">
      <c r="A708" s="70"/>
      <c r="B708" s="71"/>
      <c r="C708" s="72"/>
      <c r="D708" s="71"/>
      <c r="E708" s="71"/>
      <c r="F708" s="71"/>
      <c r="G708" s="72"/>
      <c r="H708" s="71"/>
      <c r="I708" s="71"/>
      <c r="J708" s="71"/>
      <c r="K708" s="71"/>
      <c r="L708" s="71"/>
      <c r="M708" s="72"/>
      <c r="N708" s="71"/>
      <c r="O708" s="71"/>
      <c r="P708" s="71"/>
      <c r="Q708" s="71"/>
      <c r="R708" s="71"/>
      <c r="S708" s="71"/>
      <c r="T708" s="71"/>
      <c r="U708" s="71"/>
      <c r="V708" s="71"/>
    </row>
    <row r="709" spans="1:22" ht="15.75" customHeight="1">
      <c r="A709" s="70"/>
      <c r="B709" s="71"/>
      <c r="C709" s="72"/>
      <c r="D709" s="71"/>
      <c r="E709" s="71"/>
      <c r="F709" s="71"/>
      <c r="G709" s="72"/>
      <c r="H709" s="71"/>
      <c r="I709" s="71"/>
      <c r="J709" s="71"/>
      <c r="K709" s="71"/>
      <c r="L709" s="71"/>
      <c r="M709" s="72"/>
      <c r="N709" s="71"/>
      <c r="O709" s="71"/>
      <c r="P709" s="71"/>
      <c r="Q709" s="71"/>
      <c r="R709" s="71"/>
      <c r="S709" s="71"/>
      <c r="T709" s="71"/>
      <c r="U709" s="71"/>
      <c r="V709" s="71"/>
    </row>
    <row r="710" spans="1:22" ht="15.75" customHeight="1">
      <c r="A710" s="70"/>
      <c r="B710" s="71"/>
      <c r="C710" s="72"/>
      <c r="D710" s="71"/>
      <c r="E710" s="71"/>
      <c r="F710" s="71"/>
      <c r="G710" s="72"/>
      <c r="H710" s="71"/>
      <c r="I710" s="71"/>
      <c r="J710" s="71"/>
      <c r="K710" s="71"/>
      <c r="L710" s="71"/>
      <c r="M710" s="72"/>
      <c r="N710" s="71"/>
      <c r="O710" s="71"/>
      <c r="P710" s="71"/>
      <c r="Q710" s="71"/>
      <c r="R710" s="71"/>
      <c r="S710" s="71"/>
      <c r="T710" s="71"/>
      <c r="U710" s="71"/>
      <c r="V710" s="71"/>
    </row>
    <row r="711" spans="1:22" ht="15.75" customHeight="1">
      <c r="A711" s="70"/>
      <c r="B711" s="71"/>
      <c r="C711" s="72"/>
      <c r="D711" s="71"/>
      <c r="E711" s="71"/>
      <c r="F711" s="71"/>
      <c r="G711" s="72"/>
      <c r="H711" s="71"/>
      <c r="I711" s="71"/>
      <c r="J711" s="71"/>
      <c r="K711" s="71"/>
      <c r="L711" s="71"/>
      <c r="M711" s="72"/>
      <c r="N711" s="71"/>
      <c r="O711" s="71"/>
      <c r="P711" s="71"/>
      <c r="Q711" s="71"/>
      <c r="R711" s="71"/>
      <c r="S711" s="71"/>
      <c r="T711" s="71"/>
      <c r="U711" s="71"/>
      <c r="V711" s="71"/>
    </row>
    <row r="712" spans="1:22" ht="15.75" customHeight="1">
      <c r="A712" s="70"/>
      <c r="B712" s="71"/>
      <c r="C712" s="72"/>
      <c r="D712" s="71"/>
      <c r="E712" s="71"/>
      <c r="F712" s="71"/>
      <c r="G712" s="72"/>
      <c r="H712" s="71"/>
      <c r="I712" s="71"/>
      <c r="J712" s="71"/>
      <c r="K712" s="71"/>
      <c r="L712" s="71"/>
      <c r="M712" s="72"/>
      <c r="N712" s="71"/>
      <c r="O712" s="71"/>
      <c r="P712" s="71"/>
      <c r="Q712" s="71"/>
      <c r="R712" s="71"/>
      <c r="S712" s="71"/>
      <c r="T712" s="71"/>
      <c r="U712" s="71"/>
      <c r="V712" s="71"/>
    </row>
    <row r="713" spans="1:22" ht="15.75" customHeight="1">
      <c r="A713" s="70"/>
      <c r="B713" s="71"/>
      <c r="C713" s="72"/>
      <c r="D713" s="71"/>
      <c r="E713" s="71"/>
      <c r="F713" s="71"/>
      <c r="G713" s="72"/>
      <c r="H713" s="71"/>
      <c r="I713" s="71"/>
      <c r="J713" s="71"/>
      <c r="K713" s="71"/>
      <c r="L713" s="71"/>
      <c r="M713" s="72"/>
      <c r="N713" s="71"/>
      <c r="O713" s="71"/>
      <c r="P713" s="71"/>
      <c r="Q713" s="71"/>
      <c r="R713" s="71"/>
      <c r="S713" s="71"/>
      <c r="T713" s="71"/>
      <c r="U713" s="71"/>
      <c r="V713" s="71"/>
    </row>
    <row r="714" spans="1:22" ht="15.75" customHeight="1">
      <c r="A714" s="70"/>
      <c r="B714" s="71"/>
      <c r="C714" s="72"/>
      <c r="D714" s="71"/>
      <c r="E714" s="71"/>
      <c r="F714" s="71"/>
      <c r="G714" s="72"/>
      <c r="H714" s="71"/>
      <c r="I714" s="71"/>
      <c r="J714" s="71"/>
      <c r="K714" s="71"/>
      <c r="L714" s="71"/>
      <c r="M714" s="72"/>
      <c r="N714" s="71"/>
      <c r="O714" s="71"/>
      <c r="P714" s="71"/>
      <c r="Q714" s="71"/>
      <c r="R714" s="71"/>
      <c r="S714" s="71"/>
      <c r="T714" s="71"/>
      <c r="U714" s="71"/>
      <c r="V714" s="71"/>
    </row>
    <row r="715" spans="1:22" ht="15.75" customHeight="1">
      <c r="A715" s="70"/>
      <c r="B715" s="71"/>
      <c r="C715" s="72"/>
      <c r="D715" s="71"/>
      <c r="E715" s="71"/>
      <c r="F715" s="71"/>
      <c r="G715" s="72"/>
      <c r="H715" s="71"/>
      <c r="I715" s="71"/>
      <c r="J715" s="71"/>
      <c r="K715" s="71"/>
      <c r="L715" s="71"/>
      <c r="M715" s="72"/>
      <c r="N715" s="71"/>
      <c r="O715" s="71"/>
      <c r="P715" s="71"/>
      <c r="Q715" s="71"/>
      <c r="R715" s="71"/>
      <c r="S715" s="71"/>
      <c r="T715" s="71"/>
      <c r="U715" s="71"/>
      <c r="V715" s="71"/>
    </row>
    <row r="716" spans="1:22" ht="15.75" customHeight="1">
      <c r="A716" s="70"/>
      <c r="B716" s="71"/>
      <c r="C716" s="72"/>
      <c r="D716" s="71"/>
      <c r="E716" s="71"/>
      <c r="F716" s="71"/>
      <c r="G716" s="72"/>
      <c r="H716" s="71"/>
      <c r="I716" s="71"/>
      <c r="J716" s="71"/>
      <c r="K716" s="71"/>
      <c r="L716" s="71"/>
      <c r="M716" s="72"/>
      <c r="N716" s="71"/>
      <c r="O716" s="71"/>
      <c r="P716" s="71"/>
      <c r="Q716" s="71"/>
      <c r="R716" s="71"/>
      <c r="S716" s="71"/>
      <c r="T716" s="71"/>
      <c r="U716" s="71"/>
      <c r="V716" s="71"/>
    </row>
    <row r="717" spans="1:22" ht="15.75" customHeight="1">
      <c r="A717" s="70"/>
      <c r="B717" s="71"/>
      <c r="C717" s="72"/>
      <c r="D717" s="71"/>
      <c r="E717" s="71"/>
      <c r="F717" s="71"/>
      <c r="G717" s="72"/>
      <c r="H717" s="71"/>
      <c r="I717" s="71"/>
      <c r="J717" s="71"/>
      <c r="K717" s="71"/>
      <c r="L717" s="71"/>
      <c r="M717" s="72"/>
      <c r="N717" s="71"/>
      <c r="O717" s="71"/>
      <c r="P717" s="71"/>
      <c r="Q717" s="71"/>
      <c r="R717" s="71"/>
      <c r="S717" s="71"/>
      <c r="T717" s="71"/>
      <c r="U717" s="71"/>
      <c r="V717" s="71"/>
    </row>
    <row r="718" spans="1:22" ht="15.75" customHeight="1">
      <c r="A718" s="70"/>
      <c r="B718" s="71"/>
      <c r="C718" s="72"/>
      <c r="D718" s="71"/>
      <c r="E718" s="71"/>
      <c r="F718" s="71"/>
      <c r="G718" s="72"/>
      <c r="H718" s="71"/>
      <c r="I718" s="71"/>
      <c r="J718" s="71"/>
      <c r="K718" s="71"/>
      <c r="L718" s="71"/>
      <c r="M718" s="72"/>
      <c r="N718" s="71"/>
      <c r="O718" s="71"/>
      <c r="P718" s="71"/>
      <c r="Q718" s="71"/>
      <c r="R718" s="71"/>
      <c r="S718" s="71"/>
      <c r="T718" s="71"/>
      <c r="U718" s="71"/>
      <c r="V718" s="71"/>
    </row>
    <row r="719" spans="1:22" ht="15.75" customHeight="1">
      <c r="A719" s="70"/>
      <c r="B719" s="71"/>
      <c r="C719" s="72"/>
      <c r="D719" s="71"/>
      <c r="E719" s="71"/>
      <c r="F719" s="71"/>
      <c r="G719" s="72"/>
      <c r="H719" s="71"/>
      <c r="I719" s="71"/>
      <c r="J719" s="71"/>
      <c r="K719" s="71"/>
      <c r="L719" s="71"/>
      <c r="M719" s="72"/>
      <c r="N719" s="71"/>
      <c r="O719" s="71"/>
      <c r="P719" s="71"/>
      <c r="Q719" s="71"/>
      <c r="R719" s="71"/>
      <c r="S719" s="71"/>
      <c r="T719" s="71"/>
      <c r="U719" s="71"/>
      <c r="V719" s="71"/>
    </row>
    <row r="720" spans="1:22" ht="15.75" customHeight="1">
      <c r="A720" s="70"/>
      <c r="B720" s="71"/>
      <c r="C720" s="72"/>
      <c r="D720" s="71"/>
      <c r="E720" s="71"/>
      <c r="F720" s="71"/>
      <c r="G720" s="72"/>
      <c r="H720" s="71"/>
      <c r="I720" s="71"/>
      <c r="J720" s="71"/>
      <c r="K720" s="71"/>
      <c r="L720" s="71"/>
      <c r="M720" s="72"/>
      <c r="N720" s="71"/>
      <c r="O720" s="71"/>
      <c r="P720" s="71"/>
      <c r="Q720" s="71"/>
      <c r="R720" s="71"/>
      <c r="S720" s="71"/>
      <c r="T720" s="71"/>
      <c r="U720" s="71"/>
      <c r="V720" s="71"/>
    </row>
    <row r="721" spans="1:22" ht="15.75" customHeight="1">
      <c r="A721" s="70"/>
      <c r="B721" s="71"/>
      <c r="C721" s="72"/>
      <c r="D721" s="71"/>
      <c r="E721" s="71"/>
      <c r="F721" s="71"/>
      <c r="G721" s="72"/>
      <c r="H721" s="71"/>
      <c r="I721" s="71"/>
      <c r="J721" s="71"/>
      <c r="K721" s="71"/>
      <c r="L721" s="71"/>
      <c r="M721" s="72"/>
      <c r="N721" s="71"/>
      <c r="O721" s="71"/>
      <c r="P721" s="71"/>
      <c r="Q721" s="71"/>
      <c r="R721" s="71"/>
      <c r="S721" s="71"/>
      <c r="T721" s="71"/>
      <c r="U721" s="71"/>
      <c r="V721" s="71"/>
    </row>
    <row r="722" spans="1:22" ht="15.75" customHeight="1">
      <c r="A722" s="70"/>
      <c r="B722" s="71"/>
      <c r="C722" s="72"/>
      <c r="D722" s="71"/>
      <c r="E722" s="71"/>
      <c r="F722" s="71"/>
      <c r="G722" s="72"/>
      <c r="H722" s="71"/>
      <c r="I722" s="71"/>
      <c r="J722" s="71"/>
      <c r="K722" s="71"/>
      <c r="L722" s="71"/>
      <c r="M722" s="72"/>
      <c r="N722" s="71"/>
      <c r="O722" s="71"/>
      <c r="P722" s="71"/>
      <c r="Q722" s="71"/>
      <c r="R722" s="71"/>
      <c r="S722" s="71"/>
      <c r="T722" s="71"/>
      <c r="U722" s="71"/>
      <c r="V722" s="71"/>
    </row>
    <row r="723" spans="1:22" ht="15.75" customHeight="1">
      <c r="A723" s="70"/>
      <c r="B723" s="71"/>
      <c r="C723" s="72"/>
      <c r="D723" s="71"/>
      <c r="E723" s="71"/>
      <c r="F723" s="71"/>
      <c r="G723" s="72"/>
      <c r="H723" s="71"/>
      <c r="I723" s="71"/>
      <c r="J723" s="71"/>
      <c r="K723" s="71"/>
      <c r="L723" s="71"/>
      <c r="M723" s="72"/>
      <c r="N723" s="71"/>
      <c r="O723" s="71"/>
      <c r="P723" s="71"/>
      <c r="Q723" s="71"/>
      <c r="R723" s="71"/>
      <c r="S723" s="71"/>
      <c r="T723" s="71"/>
      <c r="U723" s="71"/>
      <c r="V723" s="71"/>
    </row>
    <row r="724" spans="1:22" ht="15.75" customHeight="1">
      <c r="A724" s="70"/>
      <c r="B724" s="71"/>
      <c r="C724" s="72"/>
      <c r="D724" s="71"/>
      <c r="E724" s="71"/>
      <c r="F724" s="71"/>
      <c r="G724" s="72"/>
      <c r="H724" s="71"/>
      <c r="I724" s="71"/>
      <c r="J724" s="71"/>
      <c r="K724" s="71"/>
      <c r="L724" s="71"/>
      <c r="M724" s="72"/>
      <c r="N724" s="71"/>
      <c r="O724" s="71"/>
      <c r="P724" s="71"/>
      <c r="Q724" s="71"/>
      <c r="R724" s="71"/>
      <c r="S724" s="71"/>
      <c r="T724" s="71"/>
      <c r="U724" s="71"/>
      <c r="V724" s="71"/>
    </row>
    <row r="725" spans="1:22" ht="15.75" customHeight="1">
      <c r="A725" s="70"/>
      <c r="B725" s="71"/>
      <c r="C725" s="72"/>
      <c r="D725" s="71"/>
      <c r="E725" s="71"/>
      <c r="F725" s="71"/>
      <c r="G725" s="72"/>
      <c r="H725" s="71"/>
      <c r="I725" s="71"/>
      <c r="J725" s="71"/>
      <c r="K725" s="71"/>
      <c r="L725" s="71"/>
      <c r="M725" s="72"/>
      <c r="N725" s="71"/>
      <c r="O725" s="71"/>
      <c r="P725" s="71"/>
      <c r="Q725" s="71"/>
      <c r="R725" s="71"/>
      <c r="S725" s="71"/>
      <c r="T725" s="71"/>
      <c r="U725" s="71"/>
      <c r="V725" s="71"/>
    </row>
    <row r="726" spans="1:22" ht="15.75" customHeight="1">
      <c r="A726" s="70"/>
      <c r="B726" s="71"/>
      <c r="C726" s="72"/>
      <c r="D726" s="71"/>
      <c r="E726" s="71"/>
      <c r="F726" s="71"/>
      <c r="G726" s="72"/>
      <c r="H726" s="71"/>
      <c r="I726" s="71"/>
      <c r="J726" s="71"/>
      <c r="K726" s="71"/>
      <c r="L726" s="71"/>
      <c r="M726" s="72"/>
      <c r="N726" s="71"/>
      <c r="O726" s="71"/>
      <c r="P726" s="71"/>
      <c r="Q726" s="71"/>
      <c r="R726" s="71"/>
      <c r="S726" s="71"/>
      <c r="T726" s="71"/>
      <c r="U726" s="71"/>
      <c r="V726" s="71"/>
    </row>
    <row r="727" spans="1:22" ht="15.75" customHeight="1">
      <c r="A727" s="70"/>
      <c r="B727" s="71"/>
      <c r="C727" s="72"/>
      <c r="D727" s="71"/>
      <c r="E727" s="71"/>
      <c r="F727" s="71"/>
      <c r="G727" s="72"/>
      <c r="H727" s="71"/>
      <c r="I727" s="71"/>
      <c r="J727" s="71"/>
      <c r="K727" s="71"/>
      <c r="L727" s="71"/>
      <c r="M727" s="72"/>
      <c r="N727" s="71"/>
      <c r="O727" s="71"/>
      <c r="P727" s="71"/>
      <c r="Q727" s="71"/>
      <c r="R727" s="71"/>
      <c r="S727" s="71"/>
      <c r="T727" s="71"/>
      <c r="U727" s="71"/>
      <c r="V727" s="71"/>
    </row>
    <row r="728" spans="1:22" ht="15.75" customHeight="1">
      <c r="A728" s="70"/>
      <c r="B728" s="71"/>
      <c r="C728" s="72"/>
      <c r="D728" s="71"/>
      <c r="E728" s="71"/>
      <c r="F728" s="71"/>
      <c r="G728" s="72"/>
      <c r="H728" s="71"/>
      <c r="I728" s="71"/>
      <c r="J728" s="71"/>
      <c r="K728" s="71"/>
      <c r="L728" s="71"/>
      <c r="M728" s="72"/>
      <c r="N728" s="71"/>
      <c r="O728" s="71"/>
      <c r="P728" s="71"/>
      <c r="Q728" s="71"/>
      <c r="R728" s="71"/>
      <c r="S728" s="71"/>
      <c r="T728" s="71"/>
      <c r="U728" s="71"/>
      <c r="V728" s="71"/>
    </row>
    <row r="729" spans="1:22" ht="15.75" customHeight="1">
      <c r="A729" s="70"/>
      <c r="B729" s="71"/>
      <c r="C729" s="72"/>
      <c r="D729" s="71"/>
      <c r="E729" s="71"/>
      <c r="F729" s="71"/>
      <c r="G729" s="72"/>
      <c r="H729" s="71"/>
      <c r="I729" s="71"/>
      <c r="J729" s="71"/>
      <c r="K729" s="71"/>
      <c r="L729" s="71"/>
      <c r="M729" s="72"/>
      <c r="N729" s="71"/>
      <c r="O729" s="71"/>
      <c r="P729" s="71"/>
      <c r="Q729" s="71"/>
      <c r="R729" s="71"/>
      <c r="S729" s="71"/>
      <c r="T729" s="71"/>
      <c r="U729" s="71"/>
      <c r="V729" s="71"/>
    </row>
    <row r="730" spans="1:22" ht="15.75" customHeight="1">
      <c r="A730" s="70"/>
      <c r="B730" s="71"/>
      <c r="C730" s="72"/>
      <c r="D730" s="71"/>
      <c r="E730" s="71"/>
      <c r="F730" s="71"/>
      <c r="G730" s="72"/>
      <c r="H730" s="71"/>
      <c r="I730" s="71"/>
      <c r="J730" s="71"/>
      <c r="K730" s="71"/>
      <c r="L730" s="71"/>
      <c r="M730" s="72"/>
      <c r="N730" s="71"/>
      <c r="O730" s="71"/>
      <c r="P730" s="71"/>
      <c r="Q730" s="71"/>
      <c r="R730" s="71"/>
      <c r="S730" s="71"/>
      <c r="T730" s="71"/>
      <c r="U730" s="71"/>
      <c r="V730" s="71"/>
    </row>
    <row r="731" spans="1:22" ht="15.75" customHeight="1">
      <c r="A731" s="70"/>
      <c r="B731" s="71"/>
      <c r="C731" s="72"/>
      <c r="D731" s="71"/>
      <c r="E731" s="71"/>
      <c r="F731" s="71"/>
      <c r="G731" s="72"/>
      <c r="H731" s="71"/>
      <c r="I731" s="71"/>
      <c r="J731" s="71"/>
      <c r="K731" s="71"/>
      <c r="L731" s="71"/>
      <c r="M731" s="72"/>
      <c r="N731" s="71"/>
      <c r="O731" s="71"/>
      <c r="P731" s="71"/>
      <c r="Q731" s="71"/>
      <c r="R731" s="71"/>
      <c r="S731" s="71"/>
      <c r="T731" s="71"/>
      <c r="U731" s="71"/>
      <c r="V731" s="71"/>
    </row>
    <row r="732" spans="1:22" ht="15.75" customHeight="1">
      <c r="A732" s="70"/>
      <c r="B732" s="71"/>
      <c r="C732" s="72"/>
      <c r="D732" s="71"/>
      <c r="E732" s="71"/>
      <c r="F732" s="71"/>
      <c r="G732" s="72"/>
      <c r="H732" s="71"/>
      <c r="I732" s="71"/>
      <c r="J732" s="71"/>
      <c r="K732" s="71"/>
      <c r="L732" s="71"/>
      <c r="M732" s="72"/>
      <c r="N732" s="71"/>
      <c r="O732" s="71"/>
      <c r="P732" s="71"/>
      <c r="Q732" s="71"/>
      <c r="R732" s="71"/>
      <c r="S732" s="71"/>
      <c r="T732" s="71"/>
      <c r="U732" s="71"/>
      <c r="V732" s="71"/>
    </row>
    <row r="733" spans="1:22" ht="15.75" customHeight="1">
      <c r="A733" s="70"/>
      <c r="B733" s="71"/>
      <c r="C733" s="72"/>
      <c r="D733" s="71"/>
      <c r="E733" s="71"/>
      <c r="F733" s="71"/>
      <c r="G733" s="72"/>
      <c r="H733" s="71"/>
      <c r="I733" s="71"/>
      <c r="J733" s="71"/>
      <c r="K733" s="71"/>
      <c r="L733" s="71"/>
      <c r="M733" s="72"/>
      <c r="N733" s="71"/>
      <c r="O733" s="71"/>
      <c r="P733" s="71"/>
      <c r="Q733" s="71"/>
      <c r="R733" s="71"/>
      <c r="S733" s="71"/>
      <c r="T733" s="71"/>
      <c r="U733" s="71"/>
      <c r="V733" s="71"/>
    </row>
    <row r="734" spans="1:22" ht="15.75" customHeight="1">
      <c r="A734" s="70"/>
      <c r="B734" s="71"/>
      <c r="C734" s="72"/>
      <c r="D734" s="71"/>
      <c r="E734" s="71"/>
      <c r="F734" s="71"/>
      <c r="G734" s="72"/>
      <c r="H734" s="71"/>
      <c r="I734" s="71"/>
      <c r="J734" s="71"/>
      <c r="K734" s="71"/>
      <c r="L734" s="71"/>
      <c r="M734" s="72"/>
      <c r="N734" s="71"/>
      <c r="O734" s="71"/>
      <c r="P734" s="71"/>
      <c r="Q734" s="71"/>
      <c r="R734" s="71"/>
      <c r="S734" s="71"/>
      <c r="T734" s="71"/>
      <c r="U734" s="71"/>
      <c r="V734" s="71"/>
    </row>
    <row r="735" spans="1:22" ht="15.75" customHeight="1">
      <c r="A735" s="70"/>
      <c r="B735" s="71"/>
      <c r="C735" s="72"/>
      <c r="D735" s="71"/>
      <c r="E735" s="71"/>
      <c r="F735" s="71"/>
      <c r="G735" s="72"/>
      <c r="H735" s="71"/>
      <c r="I735" s="71"/>
      <c r="J735" s="71"/>
      <c r="K735" s="71"/>
      <c r="L735" s="71"/>
      <c r="M735" s="72"/>
      <c r="N735" s="71"/>
      <c r="O735" s="71"/>
      <c r="P735" s="71"/>
      <c r="Q735" s="71"/>
      <c r="R735" s="71"/>
      <c r="S735" s="71"/>
      <c r="T735" s="71"/>
      <c r="U735" s="71"/>
      <c r="V735" s="71"/>
    </row>
    <row r="736" spans="1:22" ht="15.75" customHeight="1">
      <c r="A736" s="70"/>
      <c r="B736" s="71"/>
      <c r="C736" s="72"/>
      <c r="D736" s="71"/>
      <c r="E736" s="71"/>
      <c r="F736" s="71"/>
      <c r="G736" s="72"/>
      <c r="H736" s="71"/>
      <c r="I736" s="71"/>
      <c r="J736" s="71"/>
      <c r="K736" s="71"/>
      <c r="L736" s="71"/>
      <c r="M736" s="72"/>
      <c r="N736" s="71"/>
      <c r="O736" s="71"/>
      <c r="P736" s="71"/>
      <c r="Q736" s="71"/>
      <c r="R736" s="71"/>
      <c r="S736" s="71"/>
      <c r="T736" s="71"/>
      <c r="U736" s="71"/>
      <c r="V736" s="71"/>
    </row>
    <row r="737" spans="1:22" ht="15.75" customHeight="1">
      <c r="A737" s="70"/>
      <c r="B737" s="71"/>
      <c r="C737" s="72"/>
      <c r="D737" s="71"/>
      <c r="E737" s="71"/>
      <c r="F737" s="71"/>
      <c r="G737" s="72"/>
      <c r="H737" s="71"/>
      <c r="I737" s="71"/>
      <c r="J737" s="71"/>
      <c r="K737" s="71"/>
      <c r="L737" s="71"/>
      <c r="M737" s="72"/>
      <c r="N737" s="71"/>
      <c r="O737" s="71"/>
      <c r="P737" s="71"/>
      <c r="Q737" s="71"/>
      <c r="R737" s="71"/>
      <c r="S737" s="71"/>
      <c r="T737" s="71"/>
      <c r="U737" s="71"/>
      <c r="V737" s="71"/>
    </row>
    <row r="738" spans="1:22" ht="15.75" customHeight="1">
      <c r="A738" s="70"/>
      <c r="B738" s="71"/>
      <c r="C738" s="72"/>
      <c r="D738" s="71"/>
      <c r="E738" s="71"/>
      <c r="F738" s="71"/>
      <c r="G738" s="72"/>
      <c r="H738" s="71"/>
      <c r="I738" s="71"/>
      <c r="J738" s="71"/>
      <c r="K738" s="71"/>
      <c r="L738" s="71"/>
      <c r="M738" s="72"/>
      <c r="N738" s="71"/>
      <c r="O738" s="71"/>
      <c r="P738" s="71"/>
      <c r="Q738" s="71"/>
      <c r="R738" s="71"/>
      <c r="S738" s="71"/>
      <c r="T738" s="71"/>
      <c r="U738" s="71"/>
      <c r="V738" s="71"/>
    </row>
    <row r="739" spans="1:22" ht="15.75" customHeight="1">
      <c r="A739" s="70"/>
      <c r="B739" s="71"/>
      <c r="C739" s="72"/>
      <c r="D739" s="71"/>
      <c r="E739" s="71"/>
      <c r="F739" s="71"/>
      <c r="G739" s="72"/>
      <c r="H739" s="71"/>
      <c r="I739" s="71"/>
      <c r="J739" s="71"/>
      <c r="K739" s="71"/>
      <c r="L739" s="71"/>
      <c r="M739" s="72"/>
      <c r="N739" s="71"/>
      <c r="O739" s="71"/>
      <c r="P739" s="71"/>
      <c r="Q739" s="71"/>
      <c r="R739" s="71"/>
      <c r="S739" s="71"/>
      <c r="T739" s="71"/>
      <c r="U739" s="71"/>
      <c r="V739" s="71"/>
    </row>
    <row r="740" spans="1:22" ht="15.75" customHeight="1">
      <c r="A740" s="70"/>
      <c r="B740" s="71"/>
      <c r="C740" s="72"/>
      <c r="D740" s="71"/>
      <c r="E740" s="71"/>
      <c r="F740" s="71"/>
      <c r="G740" s="72"/>
      <c r="H740" s="71"/>
      <c r="I740" s="71"/>
      <c r="J740" s="71"/>
      <c r="K740" s="71"/>
      <c r="L740" s="71"/>
      <c r="M740" s="72"/>
      <c r="N740" s="71"/>
      <c r="O740" s="71"/>
      <c r="P740" s="71"/>
      <c r="Q740" s="71"/>
      <c r="R740" s="71"/>
      <c r="S740" s="71"/>
      <c r="T740" s="71"/>
      <c r="U740" s="71"/>
      <c r="V740" s="71"/>
    </row>
    <row r="741" spans="1:22" ht="15.75" customHeight="1">
      <c r="A741" s="70"/>
      <c r="B741" s="71"/>
      <c r="C741" s="72"/>
      <c r="D741" s="71"/>
      <c r="E741" s="71"/>
      <c r="F741" s="71"/>
      <c r="G741" s="72"/>
      <c r="H741" s="71"/>
      <c r="I741" s="71"/>
      <c r="J741" s="71"/>
      <c r="K741" s="71"/>
      <c r="L741" s="71"/>
      <c r="M741" s="72"/>
      <c r="N741" s="71"/>
      <c r="O741" s="71"/>
      <c r="P741" s="71"/>
      <c r="Q741" s="71"/>
      <c r="R741" s="71"/>
      <c r="S741" s="71"/>
      <c r="T741" s="71"/>
      <c r="U741" s="71"/>
      <c r="V741" s="71"/>
    </row>
    <row r="742" spans="1:22" ht="15.75" customHeight="1">
      <c r="A742" s="70"/>
      <c r="B742" s="71"/>
      <c r="C742" s="72"/>
      <c r="D742" s="71"/>
      <c r="E742" s="71"/>
      <c r="F742" s="71"/>
      <c r="G742" s="72"/>
      <c r="H742" s="71"/>
      <c r="I742" s="71"/>
      <c r="J742" s="71"/>
      <c r="K742" s="71"/>
      <c r="L742" s="71"/>
      <c r="M742" s="72"/>
      <c r="N742" s="71"/>
      <c r="O742" s="71"/>
      <c r="P742" s="71"/>
      <c r="Q742" s="71"/>
      <c r="R742" s="71"/>
      <c r="S742" s="71"/>
      <c r="T742" s="71"/>
      <c r="U742" s="71"/>
      <c r="V742" s="71"/>
    </row>
    <row r="743" spans="1:22" ht="15.75" customHeight="1">
      <c r="A743" s="70"/>
      <c r="B743" s="71"/>
      <c r="C743" s="72"/>
      <c r="D743" s="71"/>
      <c r="E743" s="71"/>
      <c r="F743" s="71"/>
      <c r="G743" s="72"/>
      <c r="H743" s="71"/>
      <c r="I743" s="71"/>
      <c r="J743" s="71"/>
      <c r="K743" s="71"/>
      <c r="L743" s="71"/>
      <c r="M743" s="72"/>
      <c r="N743" s="71"/>
      <c r="O743" s="71"/>
      <c r="P743" s="71"/>
      <c r="Q743" s="71"/>
      <c r="R743" s="71"/>
      <c r="S743" s="71"/>
      <c r="T743" s="71"/>
      <c r="U743" s="71"/>
      <c r="V743" s="71"/>
    </row>
    <row r="744" spans="1:22" ht="15.75" customHeight="1">
      <c r="A744" s="70"/>
      <c r="B744" s="71"/>
      <c r="C744" s="72"/>
      <c r="D744" s="71"/>
      <c r="E744" s="71"/>
      <c r="F744" s="71"/>
      <c r="G744" s="72"/>
      <c r="H744" s="71"/>
      <c r="I744" s="71"/>
      <c r="J744" s="71"/>
      <c r="K744" s="71"/>
      <c r="L744" s="71"/>
      <c r="M744" s="72"/>
      <c r="N744" s="71"/>
      <c r="O744" s="71"/>
      <c r="P744" s="71"/>
      <c r="Q744" s="71"/>
      <c r="R744" s="71"/>
      <c r="S744" s="71"/>
      <c r="T744" s="71"/>
      <c r="U744" s="71"/>
      <c r="V744" s="71"/>
    </row>
    <row r="745" spans="1:22" ht="15.75" customHeight="1">
      <c r="A745" s="70"/>
      <c r="B745" s="71"/>
      <c r="C745" s="72"/>
      <c r="D745" s="71"/>
      <c r="E745" s="71"/>
      <c r="F745" s="71"/>
      <c r="G745" s="72"/>
      <c r="H745" s="71"/>
      <c r="I745" s="71"/>
      <c r="J745" s="71"/>
      <c r="K745" s="71"/>
      <c r="L745" s="71"/>
      <c r="M745" s="72"/>
      <c r="N745" s="71"/>
      <c r="O745" s="71"/>
      <c r="P745" s="71"/>
      <c r="Q745" s="71"/>
      <c r="R745" s="71"/>
      <c r="S745" s="71"/>
      <c r="T745" s="71"/>
      <c r="U745" s="71"/>
      <c r="V745" s="71"/>
    </row>
    <row r="746" spans="1:22" ht="15.75" customHeight="1">
      <c r="A746" s="70"/>
      <c r="B746" s="71"/>
      <c r="C746" s="72"/>
      <c r="D746" s="71"/>
      <c r="E746" s="71"/>
      <c r="F746" s="71"/>
      <c r="G746" s="72"/>
      <c r="H746" s="71"/>
      <c r="I746" s="71"/>
      <c r="J746" s="71"/>
      <c r="K746" s="71"/>
      <c r="L746" s="71"/>
      <c r="M746" s="72"/>
      <c r="N746" s="71"/>
      <c r="O746" s="71"/>
      <c r="P746" s="71"/>
      <c r="Q746" s="71"/>
      <c r="R746" s="71"/>
      <c r="S746" s="71"/>
      <c r="T746" s="71"/>
      <c r="U746" s="71"/>
      <c r="V746" s="71"/>
    </row>
    <row r="747" spans="1:22" ht="15.75" customHeight="1">
      <c r="A747" s="70"/>
      <c r="B747" s="71"/>
      <c r="C747" s="72"/>
      <c r="D747" s="71"/>
      <c r="E747" s="71"/>
      <c r="F747" s="71"/>
      <c r="G747" s="72"/>
      <c r="H747" s="71"/>
      <c r="I747" s="71"/>
      <c r="J747" s="71"/>
      <c r="K747" s="71"/>
      <c r="L747" s="71"/>
      <c r="M747" s="72"/>
      <c r="N747" s="71"/>
      <c r="O747" s="71"/>
      <c r="P747" s="71"/>
      <c r="Q747" s="71"/>
      <c r="R747" s="71"/>
      <c r="S747" s="71"/>
      <c r="T747" s="71"/>
      <c r="U747" s="71"/>
      <c r="V747" s="71"/>
    </row>
    <row r="748" spans="1:22" ht="15.75" customHeight="1">
      <c r="A748" s="70"/>
      <c r="B748" s="71"/>
      <c r="C748" s="72"/>
      <c r="D748" s="71"/>
      <c r="E748" s="71"/>
      <c r="F748" s="71"/>
      <c r="G748" s="72"/>
      <c r="H748" s="71"/>
      <c r="I748" s="71"/>
      <c r="J748" s="71"/>
      <c r="K748" s="71"/>
      <c r="L748" s="71"/>
      <c r="M748" s="72"/>
      <c r="N748" s="71"/>
      <c r="O748" s="71"/>
      <c r="P748" s="71"/>
      <c r="Q748" s="71"/>
      <c r="R748" s="71"/>
      <c r="S748" s="71"/>
      <c r="T748" s="71"/>
      <c r="U748" s="71"/>
      <c r="V748" s="71"/>
    </row>
    <row r="749" spans="1:22" ht="15.75" customHeight="1">
      <c r="A749" s="70"/>
      <c r="B749" s="71"/>
      <c r="C749" s="72"/>
      <c r="D749" s="71"/>
      <c r="E749" s="71"/>
      <c r="F749" s="71"/>
      <c r="G749" s="72"/>
      <c r="H749" s="71"/>
      <c r="I749" s="71"/>
      <c r="J749" s="71"/>
      <c r="K749" s="71"/>
      <c r="L749" s="71"/>
      <c r="M749" s="72"/>
      <c r="N749" s="71"/>
      <c r="O749" s="71"/>
      <c r="P749" s="71"/>
      <c r="Q749" s="71"/>
      <c r="R749" s="71"/>
      <c r="S749" s="71"/>
      <c r="T749" s="71"/>
      <c r="U749" s="71"/>
      <c r="V749" s="71"/>
    </row>
    <row r="750" spans="1:22" ht="15.75" customHeight="1">
      <c r="A750" s="70"/>
      <c r="B750" s="71"/>
      <c r="C750" s="72"/>
      <c r="D750" s="71"/>
      <c r="E750" s="71"/>
      <c r="F750" s="71"/>
      <c r="G750" s="72"/>
      <c r="H750" s="71"/>
      <c r="I750" s="71"/>
      <c r="J750" s="71"/>
      <c r="K750" s="71"/>
      <c r="L750" s="71"/>
      <c r="M750" s="72"/>
      <c r="N750" s="71"/>
      <c r="O750" s="71"/>
      <c r="P750" s="71"/>
      <c r="Q750" s="71"/>
      <c r="R750" s="71"/>
      <c r="S750" s="71"/>
      <c r="T750" s="71"/>
      <c r="U750" s="71"/>
      <c r="V750" s="71"/>
    </row>
    <row r="751" spans="1:22" ht="15.75" customHeight="1">
      <c r="A751" s="70"/>
      <c r="B751" s="71"/>
      <c r="C751" s="72"/>
      <c r="D751" s="71"/>
      <c r="E751" s="71"/>
      <c r="F751" s="71"/>
      <c r="G751" s="72"/>
      <c r="H751" s="71"/>
      <c r="I751" s="71"/>
      <c r="J751" s="71"/>
      <c r="K751" s="71"/>
      <c r="L751" s="71"/>
      <c r="M751" s="72"/>
      <c r="N751" s="71"/>
      <c r="O751" s="71"/>
      <c r="P751" s="71"/>
      <c r="Q751" s="71"/>
      <c r="R751" s="71"/>
      <c r="S751" s="71"/>
      <c r="T751" s="71"/>
      <c r="U751" s="71"/>
      <c r="V751" s="71"/>
    </row>
    <row r="752" spans="1:22" ht="15.75" customHeight="1">
      <c r="A752" s="70"/>
      <c r="B752" s="71"/>
      <c r="C752" s="72"/>
      <c r="D752" s="71"/>
      <c r="E752" s="71"/>
      <c r="F752" s="71"/>
      <c r="G752" s="72"/>
      <c r="H752" s="71"/>
      <c r="I752" s="71"/>
      <c r="J752" s="71"/>
      <c r="K752" s="71"/>
      <c r="L752" s="71"/>
      <c r="M752" s="72"/>
      <c r="N752" s="71"/>
      <c r="O752" s="71"/>
      <c r="P752" s="71"/>
      <c r="Q752" s="71"/>
      <c r="R752" s="71"/>
      <c r="S752" s="71"/>
      <c r="T752" s="71"/>
      <c r="U752" s="71"/>
      <c r="V752" s="71"/>
    </row>
    <row r="753" spans="1:22" ht="15.75" customHeight="1">
      <c r="A753" s="70"/>
      <c r="B753" s="71"/>
      <c r="C753" s="72"/>
      <c r="D753" s="71"/>
      <c r="E753" s="71"/>
      <c r="F753" s="71"/>
      <c r="G753" s="72"/>
      <c r="H753" s="71"/>
      <c r="I753" s="71"/>
      <c r="J753" s="71"/>
      <c r="K753" s="71"/>
      <c r="L753" s="71"/>
      <c r="M753" s="72"/>
      <c r="N753" s="71"/>
      <c r="O753" s="71"/>
      <c r="P753" s="71"/>
      <c r="Q753" s="71"/>
      <c r="R753" s="71"/>
      <c r="S753" s="71"/>
      <c r="T753" s="71"/>
      <c r="U753" s="71"/>
      <c r="V753" s="71"/>
    </row>
    <row r="754" spans="1:22" ht="15.75" customHeight="1">
      <c r="A754" s="70"/>
      <c r="B754" s="71"/>
      <c r="C754" s="72"/>
      <c r="D754" s="71"/>
      <c r="E754" s="71"/>
      <c r="F754" s="71"/>
      <c r="G754" s="72"/>
      <c r="H754" s="71"/>
      <c r="I754" s="71"/>
      <c r="J754" s="71"/>
      <c r="K754" s="71"/>
      <c r="L754" s="71"/>
      <c r="M754" s="72"/>
      <c r="N754" s="71"/>
      <c r="O754" s="71"/>
      <c r="P754" s="71"/>
      <c r="Q754" s="71"/>
      <c r="R754" s="71"/>
      <c r="S754" s="71"/>
      <c r="T754" s="71"/>
      <c r="U754" s="71"/>
      <c r="V754" s="71"/>
    </row>
    <row r="755" spans="1:22" ht="15.75" customHeight="1">
      <c r="A755" s="70"/>
      <c r="B755" s="71"/>
      <c r="C755" s="72"/>
      <c r="D755" s="71"/>
      <c r="E755" s="71"/>
      <c r="F755" s="71"/>
      <c r="G755" s="72"/>
      <c r="H755" s="71"/>
      <c r="I755" s="71"/>
      <c r="J755" s="71"/>
      <c r="K755" s="71"/>
      <c r="L755" s="71"/>
      <c r="M755" s="72"/>
      <c r="N755" s="71"/>
      <c r="O755" s="71"/>
      <c r="P755" s="71"/>
      <c r="Q755" s="71"/>
      <c r="R755" s="71"/>
      <c r="S755" s="71"/>
      <c r="T755" s="71"/>
      <c r="U755" s="71"/>
      <c r="V755" s="71"/>
    </row>
    <row r="756" spans="1:22" ht="15.75" customHeight="1">
      <c r="A756" s="70"/>
      <c r="B756" s="71"/>
      <c r="C756" s="72"/>
      <c r="D756" s="71"/>
      <c r="E756" s="71"/>
      <c r="F756" s="71"/>
      <c r="G756" s="72"/>
      <c r="H756" s="71"/>
      <c r="I756" s="71"/>
      <c r="J756" s="71"/>
      <c r="K756" s="71"/>
      <c r="L756" s="71"/>
      <c r="M756" s="72"/>
      <c r="N756" s="71"/>
      <c r="O756" s="71"/>
      <c r="P756" s="71"/>
      <c r="Q756" s="71"/>
      <c r="R756" s="71"/>
      <c r="S756" s="71"/>
      <c r="T756" s="71"/>
      <c r="U756" s="71"/>
      <c r="V756" s="71"/>
    </row>
    <row r="757" spans="1:22" ht="15.75" customHeight="1">
      <c r="A757" s="70"/>
      <c r="B757" s="71"/>
      <c r="C757" s="72"/>
      <c r="D757" s="71"/>
      <c r="E757" s="71"/>
      <c r="F757" s="71"/>
      <c r="G757" s="72"/>
      <c r="H757" s="71"/>
      <c r="I757" s="71"/>
      <c r="J757" s="71"/>
      <c r="K757" s="71"/>
      <c r="L757" s="71"/>
      <c r="M757" s="72"/>
      <c r="N757" s="71"/>
      <c r="O757" s="71"/>
      <c r="P757" s="71"/>
      <c r="Q757" s="71"/>
      <c r="R757" s="71"/>
      <c r="S757" s="71"/>
      <c r="T757" s="71"/>
      <c r="U757" s="71"/>
      <c r="V757" s="71"/>
    </row>
    <row r="758" spans="1:22" ht="15.75" customHeight="1">
      <c r="A758" s="70"/>
      <c r="B758" s="71"/>
      <c r="C758" s="72"/>
      <c r="D758" s="71"/>
      <c r="E758" s="71"/>
      <c r="F758" s="71"/>
      <c r="G758" s="72"/>
      <c r="H758" s="71"/>
      <c r="I758" s="71"/>
      <c r="J758" s="71"/>
      <c r="K758" s="71"/>
      <c r="L758" s="71"/>
      <c r="M758" s="72"/>
      <c r="N758" s="71"/>
      <c r="O758" s="71"/>
      <c r="P758" s="71"/>
      <c r="Q758" s="71"/>
      <c r="R758" s="71"/>
      <c r="S758" s="71"/>
      <c r="T758" s="71"/>
      <c r="U758" s="71"/>
      <c r="V758" s="71"/>
    </row>
    <row r="759" spans="1:22" ht="15.75" customHeight="1">
      <c r="A759" s="70"/>
      <c r="B759" s="71"/>
      <c r="C759" s="72"/>
      <c r="D759" s="71"/>
      <c r="E759" s="71"/>
      <c r="F759" s="71"/>
      <c r="G759" s="72"/>
      <c r="H759" s="71"/>
      <c r="I759" s="71"/>
      <c r="J759" s="71"/>
      <c r="K759" s="71"/>
      <c r="L759" s="71"/>
      <c r="M759" s="72"/>
      <c r="N759" s="71"/>
      <c r="O759" s="71"/>
      <c r="P759" s="71"/>
      <c r="Q759" s="71"/>
      <c r="R759" s="71"/>
      <c r="S759" s="71"/>
      <c r="T759" s="71"/>
      <c r="U759" s="71"/>
      <c r="V759" s="71"/>
    </row>
    <row r="760" spans="1:22" ht="15.75" customHeight="1">
      <c r="A760" s="70"/>
      <c r="B760" s="71"/>
      <c r="C760" s="72"/>
      <c r="D760" s="71"/>
      <c r="E760" s="71"/>
      <c r="F760" s="71"/>
      <c r="G760" s="72"/>
      <c r="H760" s="71"/>
      <c r="I760" s="71"/>
      <c r="J760" s="71"/>
      <c r="K760" s="71"/>
      <c r="L760" s="71"/>
      <c r="M760" s="72"/>
      <c r="N760" s="71"/>
      <c r="O760" s="71"/>
      <c r="P760" s="71"/>
      <c r="Q760" s="71"/>
      <c r="R760" s="71"/>
      <c r="S760" s="71"/>
      <c r="T760" s="71"/>
      <c r="U760" s="71"/>
      <c r="V760" s="71"/>
    </row>
    <row r="761" spans="1:22" ht="15.75" customHeight="1">
      <c r="A761" s="70"/>
      <c r="B761" s="71"/>
      <c r="C761" s="72"/>
      <c r="D761" s="71"/>
      <c r="E761" s="71"/>
      <c r="F761" s="71"/>
      <c r="G761" s="72"/>
      <c r="H761" s="71"/>
      <c r="I761" s="71"/>
      <c r="J761" s="71"/>
      <c r="K761" s="71"/>
      <c r="L761" s="71"/>
      <c r="M761" s="72"/>
      <c r="N761" s="71"/>
      <c r="O761" s="71"/>
      <c r="P761" s="71"/>
      <c r="Q761" s="71"/>
      <c r="R761" s="71"/>
      <c r="S761" s="71"/>
      <c r="T761" s="71"/>
      <c r="U761" s="71"/>
      <c r="V761" s="71"/>
    </row>
    <row r="762" spans="1:22" ht="15.75" customHeight="1">
      <c r="A762" s="70"/>
      <c r="B762" s="71"/>
      <c r="C762" s="72"/>
      <c r="D762" s="71"/>
      <c r="E762" s="71"/>
      <c r="F762" s="71"/>
      <c r="G762" s="72"/>
      <c r="H762" s="71"/>
      <c r="I762" s="71"/>
      <c r="J762" s="71"/>
      <c r="K762" s="71"/>
      <c r="L762" s="71"/>
      <c r="M762" s="72"/>
      <c r="N762" s="71"/>
      <c r="O762" s="71"/>
      <c r="P762" s="71"/>
      <c r="Q762" s="71"/>
      <c r="R762" s="71"/>
      <c r="S762" s="71"/>
      <c r="T762" s="71"/>
      <c r="U762" s="71"/>
      <c r="V762" s="71"/>
    </row>
    <row r="763" spans="1:22" ht="15.75" customHeight="1">
      <c r="A763" s="70"/>
      <c r="B763" s="71"/>
      <c r="C763" s="72"/>
      <c r="D763" s="71"/>
      <c r="E763" s="71"/>
      <c r="F763" s="71"/>
      <c r="G763" s="72"/>
      <c r="H763" s="71"/>
      <c r="I763" s="71"/>
      <c r="J763" s="71"/>
      <c r="K763" s="71"/>
      <c r="L763" s="71"/>
      <c r="M763" s="72"/>
      <c r="N763" s="71"/>
      <c r="O763" s="71"/>
      <c r="P763" s="71"/>
      <c r="Q763" s="71"/>
      <c r="R763" s="71"/>
      <c r="S763" s="71"/>
      <c r="T763" s="71"/>
      <c r="U763" s="71"/>
      <c r="V763" s="71"/>
    </row>
    <row r="764" spans="1:22" ht="15.75" customHeight="1">
      <c r="A764" s="70"/>
      <c r="B764" s="71"/>
      <c r="C764" s="72"/>
      <c r="D764" s="71"/>
      <c r="E764" s="71"/>
      <c r="F764" s="71"/>
      <c r="G764" s="72"/>
      <c r="H764" s="71"/>
      <c r="I764" s="71"/>
      <c r="J764" s="71"/>
      <c r="K764" s="71"/>
      <c r="L764" s="71"/>
      <c r="M764" s="72"/>
      <c r="N764" s="71"/>
      <c r="O764" s="71"/>
      <c r="P764" s="71"/>
      <c r="Q764" s="71"/>
      <c r="R764" s="71"/>
      <c r="S764" s="71"/>
      <c r="T764" s="71"/>
      <c r="U764" s="71"/>
      <c r="V764" s="71"/>
    </row>
    <row r="765" spans="1:22" ht="15.75" customHeight="1">
      <c r="A765" s="70"/>
      <c r="B765" s="71"/>
      <c r="C765" s="72"/>
      <c r="D765" s="71"/>
      <c r="E765" s="71"/>
      <c r="F765" s="71"/>
      <c r="G765" s="72"/>
      <c r="H765" s="71"/>
      <c r="I765" s="71"/>
      <c r="J765" s="71"/>
      <c r="K765" s="71"/>
      <c r="L765" s="71"/>
      <c r="M765" s="72"/>
      <c r="N765" s="71"/>
      <c r="O765" s="71"/>
      <c r="P765" s="71"/>
      <c r="Q765" s="71"/>
      <c r="R765" s="71"/>
      <c r="S765" s="71"/>
      <c r="T765" s="71"/>
      <c r="U765" s="71"/>
      <c r="V765" s="71"/>
    </row>
    <row r="766" spans="1:22" ht="15.75" customHeight="1">
      <c r="A766" s="70"/>
      <c r="B766" s="71"/>
      <c r="C766" s="72"/>
      <c r="D766" s="71"/>
      <c r="E766" s="71"/>
      <c r="F766" s="71"/>
      <c r="G766" s="72"/>
      <c r="H766" s="71"/>
      <c r="I766" s="71"/>
      <c r="J766" s="71"/>
      <c r="K766" s="71"/>
      <c r="L766" s="71"/>
      <c r="M766" s="72"/>
      <c r="N766" s="71"/>
      <c r="O766" s="71"/>
      <c r="P766" s="71"/>
      <c r="Q766" s="71"/>
      <c r="R766" s="71"/>
      <c r="S766" s="71"/>
      <c r="T766" s="71"/>
      <c r="U766" s="71"/>
      <c r="V766" s="71"/>
    </row>
    <row r="767" spans="1:22" ht="15.75" customHeight="1">
      <c r="A767" s="70"/>
      <c r="B767" s="71"/>
      <c r="C767" s="72"/>
      <c r="D767" s="71"/>
      <c r="E767" s="71"/>
      <c r="F767" s="71"/>
      <c r="G767" s="72"/>
      <c r="H767" s="71"/>
      <c r="I767" s="71"/>
      <c r="J767" s="71"/>
      <c r="K767" s="71"/>
      <c r="L767" s="71"/>
      <c r="M767" s="72"/>
      <c r="N767" s="71"/>
      <c r="O767" s="71"/>
      <c r="P767" s="71"/>
      <c r="Q767" s="71"/>
      <c r="R767" s="71"/>
      <c r="S767" s="71"/>
      <c r="T767" s="71"/>
      <c r="U767" s="71"/>
      <c r="V767" s="71"/>
    </row>
    <row r="768" spans="1:22" ht="15.75" customHeight="1">
      <c r="A768" s="70"/>
      <c r="B768" s="71"/>
      <c r="C768" s="72"/>
      <c r="D768" s="71"/>
      <c r="E768" s="71"/>
      <c r="F768" s="71"/>
      <c r="G768" s="72"/>
      <c r="H768" s="71"/>
      <c r="I768" s="71"/>
      <c r="J768" s="71"/>
      <c r="K768" s="71"/>
      <c r="L768" s="71"/>
      <c r="M768" s="72"/>
      <c r="N768" s="71"/>
      <c r="O768" s="71"/>
      <c r="P768" s="71"/>
      <c r="Q768" s="71"/>
      <c r="R768" s="71"/>
      <c r="S768" s="71"/>
      <c r="T768" s="71"/>
      <c r="U768" s="71"/>
      <c r="V768" s="71"/>
    </row>
    <row r="769" spans="1:22" ht="15.75" customHeight="1">
      <c r="A769" s="70"/>
      <c r="B769" s="71"/>
      <c r="C769" s="72"/>
      <c r="D769" s="71"/>
      <c r="E769" s="71"/>
      <c r="F769" s="71"/>
      <c r="G769" s="72"/>
      <c r="H769" s="71"/>
      <c r="I769" s="71"/>
      <c r="J769" s="71"/>
      <c r="K769" s="71"/>
      <c r="L769" s="71"/>
      <c r="M769" s="72"/>
      <c r="N769" s="71"/>
      <c r="O769" s="71"/>
      <c r="P769" s="71"/>
      <c r="Q769" s="71"/>
      <c r="R769" s="71"/>
      <c r="S769" s="71"/>
      <c r="T769" s="71"/>
      <c r="U769" s="71"/>
      <c r="V769" s="71"/>
    </row>
    <row r="770" spans="1:22" ht="15.75" customHeight="1">
      <c r="A770" s="70"/>
      <c r="B770" s="71"/>
      <c r="C770" s="72"/>
      <c r="D770" s="71"/>
      <c r="E770" s="71"/>
      <c r="F770" s="71"/>
      <c r="G770" s="72"/>
      <c r="H770" s="71"/>
      <c r="I770" s="71"/>
      <c r="J770" s="71"/>
      <c r="K770" s="71"/>
      <c r="L770" s="71"/>
      <c r="M770" s="72"/>
      <c r="N770" s="71"/>
      <c r="O770" s="71"/>
      <c r="P770" s="71"/>
      <c r="Q770" s="71"/>
      <c r="R770" s="71"/>
      <c r="S770" s="71"/>
      <c r="T770" s="71"/>
      <c r="U770" s="71"/>
      <c r="V770" s="71"/>
    </row>
    <row r="771" spans="1:22" ht="15.75" customHeight="1">
      <c r="A771" s="70"/>
      <c r="B771" s="71"/>
      <c r="C771" s="72"/>
      <c r="D771" s="71"/>
      <c r="E771" s="71"/>
      <c r="F771" s="71"/>
      <c r="G771" s="72"/>
      <c r="H771" s="71"/>
      <c r="I771" s="71"/>
      <c r="J771" s="71"/>
      <c r="K771" s="71"/>
      <c r="L771" s="71"/>
      <c r="M771" s="72"/>
      <c r="N771" s="71"/>
      <c r="O771" s="71"/>
      <c r="P771" s="71"/>
      <c r="Q771" s="71"/>
      <c r="R771" s="71"/>
      <c r="S771" s="71"/>
      <c r="T771" s="71"/>
      <c r="U771" s="71"/>
      <c r="V771" s="71"/>
    </row>
    <row r="772" spans="1:22" ht="15.75" customHeight="1">
      <c r="A772" s="70"/>
      <c r="B772" s="71"/>
      <c r="C772" s="72"/>
      <c r="D772" s="71"/>
      <c r="E772" s="71"/>
      <c r="F772" s="71"/>
      <c r="G772" s="72"/>
      <c r="H772" s="71"/>
      <c r="I772" s="71"/>
      <c r="J772" s="71"/>
      <c r="K772" s="71"/>
      <c r="L772" s="71"/>
      <c r="M772" s="72"/>
      <c r="N772" s="71"/>
      <c r="O772" s="71"/>
      <c r="P772" s="71"/>
      <c r="Q772" s="71"/>
      <c r="R772" s="71"/>
      <c r="S772" s="71"/>
      <c r="T772" s="71"/>
      <c r="U772" s="71"/>
      <c r="V772" s="71"/>
    </row>
    <row r="773" spans="1:22" ht="15.75" customHeight="1">
      <c r="A773" s="70"/>
      <c r="B773" s="71"/>
      <c r="C773" s="72"/>
      <c r="D773" s="71"/>
      <c r="E773" s="71"/>
      <c r="F773" s="71"/>
      <c r="G773" s="72"/>
      <c r="H773" s="71"/>
      <c r="I773" s="71"/>
      <c r="J773" s="71"/>
      <c r="K773" s="71"/>
      <c r="L773" s="71"/>
      <c r="M773" s="72"/>
      <c r="N773" s="71"/>
      <c r="O773" s="71"/>
      <c r="P773" s="71"/>
      <c r="Q773" s="71"/>
      <c r="R773" s="71"/>
      <c r="S773" s="71"/>
      <c r="T773" s="71"/>
      <c r="U773" s="71"/>
      <c r="V773" s="71"/>
    </row>
    <row r="774" spans="1:22" ht="15.75" customHeight="1">
      <c r="A774" s="70"/>
      <c r="B774" s="71"/>
      <c r="C774" s="72"/>
      <c r="D774" s="71"/>
      <c r="E774" s="71"/>
      <c r="F774" s="71"/>
      <c r="G774" s="72"/>
      <c r="H774" s="71"/>
      <c r="I774" s="71"/>
      <c r="J774" s="71"/>
      <c r="K774" s="71"/>
      <c r="L774" s="71"/>
      <c r="M774" s="72"/>
      <c r="N774" s="71"/>
      <c r="O774" s="71"/>
      <c r="P774" s="71"/>
      <c r="Q774" s="71"/>
      <c r="R774" s="71"/>
      <c r="S774" s="71"/>
      <c r="T774" s="71"/>
      <c r="U774" s="71"/>
      <c r="V774" s="71"/>
    </row>
    <row r="775" spans="1:22" ht="15.75" customHeight="1">
      <c r="A775" s="70"/>
      <c r="B775" s="71"/>
      <c r="C775" s="72"/>
      <c r="D775" s="71"/>
      <c r="E775" s="71"/>
      <c r="F775" s="71"/>
      <c r="G775" s="72"/>
      <c r="H775" s="71"/>
      <c r="I775" s="71"/>
      <c r="J775" s="71"/>
      <c r="K775" s="71"/>
      <c r="L775" s="71"/>
      <c r="M775" s="72"/>
      <c r="N775" s="71"/>
      <c r="O775" s="71"/>
      <c r="P775" s="71"/>
      <c r="Q775" s="71"/>
      <c r="R775" s="71"/>
      <c r="S775" s="71"/>
      <c r="T775" s="71"/>
      <c r="U775" s="71"/>
      <c r="V775" s="71"/>
    </row>
    <row r="776" spans="1:22" ht="15.75" customHeight="1">
      <c r="A776" s="70"/>
      <c r="B776" s="71"/>
      <c r="C776" s="72"/>
      <c r="D776" s="71"/>
      <c r="E776" s="71"/>
      <c r="F776" s="71"/>
      <c r="G776" s="72"/>
      <c r="H776" s="71"/>
      <c r="I776" s="71"/>
      <c r="J776" s="71"/>
      <c r="K776" s="71"/>
      <c r="L776" s="71"/>
      <c r="M776" s="72"/>
      <c r="N776" s="71"/>
      <c r="O776" s="71"/>
      <c r="P776" s="71"/>
      <c r="Q776" s="71"/>
      <c r="R776" s="71"/>
      <c r="S776" s="71"/>
      <c r="T776" s="71"/>
      <c r="U776" s="71"/>
      <c r="V776" s="71"/>
    </row>
    <row r="777" spans="1:22" ht="15.75" customHeight="1">
      <c r="A777" s="70"/>
      <c r="B777" s="71"/>
      <c r="C777" s="72"/>
      <c r="D777" s="71"/>
      <c r="E777" s="71"/>
      <c r="F777" s="71"/>
      <c r="G777" s="72"/>
      <c r="H777" s="71"/>
      <c r="I777" s="71"/>
      <c r="J777" s="71"/>
      <c r="K777" s="71"/>
      <c r="L777" s="71"/>
      <c r="M777" s="72"/>
      <c r="N777" s="71"/>
      <c r="O777" s="71"/>
      <c r="P777" s="71"/>
      <c r="Q777" s="71"/>
      <c r="R777" s="71"/>
      <c r="S777" s="71"/>
      <c r="T777" s="71"/>
      <c r="U777" s="71"/>
      <c r="V777" s="71"/>
    </row>
    <row r="778" spans="1:22" ht="15.75" customHeight="1">
      <c r="A778" s="70"/>
      <c r="B778" s="71"/>
      <c r="C778" s="72"/>
      <c r="D778" s="71"/>
      <c r="E778" s="71"/>
      <c r="F778" s="71"/>
      <c r="G778" s="72"/>
      <c r="H778" s="71"/>
      <c r="I778" s="71"/>
      <c r="J778" s="71"/>
      <c r="K778" s="71"/>
      <c r="L778" s="71"/>
      <c r="M778" s="72"/>
      <c r="N778" s="71"/>
      <c r="O778" s="71"/>
      <c r="P778" s="71"/>
      <c r="Q778" s="71"/>
      <c r="R778" s="71"/>
      <c r="S778" s="71"/>
      <c r="T778" s="71"/>
      <c r="U778" s="71"/>
      <c r="V778" s="71"/>
    </row>
    <row r="779" spans="1:22" ht="15.75" customHeight="1">
      <c r="A779" s="70"/>
      <c r="B779" s="71"/>
      <c r="C779" s="72"/>
      <c r="D779" s="71"/>
      <c r="E779" s="71"/>
      <c r="F779" s="71"/>
      <c r="G779" s="72"/>
      <c r="H779" s="71"/>
      <c r="I779" s="71"/>
      <c r="J779" s="71"/>
      <c r="K779" s="71"/>
      <c r="L779" s="71"/>
      <c r="M779" s="72"/>
      <c r="N779" s="71"/>
      <c r="O779" s="71"/>
      <c r="P779" s="71"/>
      <c r="Q779" s="71"/>
      <c r="R779" s="71"/>
      <c r="S779" s="71"/>
      <c r="T779" s="71"/>
      <c r="U779" s="71"/>
      <c r="V779" s="71"/>
    </row>
    <row r="780" spans="1:22" ht="15.75" customHeight="1">
      <c r="A780" s="70"/>
      <c r="B780" s="71"/>
      <c r="C780" s="72"/>
      <c r="D780" s="71"/>
      <c r="E780" s="71"/>
      <c r="F780" s="71"/>
      <c r="G780" s="72"/>
      <c r="H780" s="71"/>
      <c r="I780" s="71"/>
      <c r="J780" s="71"/>
      <c r="K780" s="71"/>
      <c r="L780" s="71"/>
      <c r="M780" s="72"/>
      <c r="N780" s="71"/>
      <c r="O780" s="71"/>
      <c r="P780" s="71"/>
      <c r="Q780" s="71"/>
      <c r="R780" s="71"/>
      <c r="S780" s="71"/>
      <c r="T780" s="71"/>
      <c r="U780" s="71"/>
      <c r="V780" s="71"/>
    </row>
    <row r="781" spans="1:22" ht="15.75" customHeight="1">
      <c r="A781" s="70"/>
      <c r="B781" s="71"/>
      <c r="C781" s="72"/>
      <c r="D781" s="71"/>
      <c r="E781" s="71"/>
      <c r="F781" s="71"/>
      <c r="G781" s="72"/>
      <c r="H781" s="71"/>
      <c r="I781" s="71"/>
      <c r="J781" s="71"/>
      <c r="K781" s="71"/>
      <c r="L781" s="71"/>
      <c r="M781" s="72"/>
      <c r="N781" s="71"/>
      <c r="O781" s="71"/>
      <c r="P781" s="71"/>
      <c r="Q781" s="71"/>
      <c r="R781" s="71"/>
      <c r="S781" s="71"/>
      <c r="T781" s="71"/>
      <c r="U781" s="71"/>
      <c r="V781" s="71"/>
    </row>
    <row r="782" spans="1:22" ht="15.75" customHeight="1">
      <c r="A782" s="70"/>
      <c r="B782" s="71"/>
      <c r="C782" s="72"/>
      <c r="D782" s="71"/>
      <c r="E782" s="71"/>
      <c r="F782" s="71"/>
      <c r="G782" s="72"/>
      <c r="H782" s="71"/>
      <c r="I782" s="71"/>
      <c r="J782" s="71"/>
      <c r="K782" s="71"/>
      <c r="L782" s="71"/>
      <c r="M782" s="72"/>
      <c r="N782" s="71"/>
      <c r="O782" s="71"/>
      <c r="P782" s="71"/>
      <c r="Q782" s="71"/>
      <c r="R782" s="71"/>
      <c r="S782" s="71"/>
      <c r="T782" s="71"/>
      <c r="U782" s="71"/>
      <c r="V782" s="71"/>
    </row>
    <row r="783" spans="1:22" ht="15.75" customHeight="1">
      <c r="A783" s="70"/>
      <c r="B783" s="71"/>
      <c r="C783" s="72"/>
      <c r="D783" s="71"/>
      <c r="E783" s="71"/>
      <c r="F783" s="71"/>
      <c r="G783" s="72"/>
      <c r="H783" s="71"/>
      <c r="I783" s="71"/>
      <c r="J783" s="71"/>
      <c r="K783" s="71"/>
      <c r="L783" s="71"/>
      <c r="M783" s="72"/>
      <c r="N783" s="71"/>
      <c r="O783" s="71"/>
      <c r="P783" s="71"/>
      <c r="Q783" s="71"/>
      <c r="R783" s="71"/>
      <c r="S783" s="71"/>
      <c r="T783" s="71"/>
      <c r="U783" s="71"/>
      <c r="V783" s="71"/>
    </row>
    <row r="784" spans="1:22" ht="15.75" customHeight="1">
      <c r="A784" s="70"/>
      <c r="B784" s="71"/>
      <c r="C784" s="72"/>
      <c r="D784" s="71"/>
      <c r="E784" s="71"/>
      <c r="F784" s="71"/>
      <c r="G784" s="72"/>
      <c r="H784" s="71"/>
      <c r="I784" s="71"/>
      <c r="J784" s="71"/>
      <c r="K784" s="71"/>
      <c r="L784" s="71"/>
      <c r="M784" s="72"/>
      <c r="N784" s="71"/>
      <c r="O784" s="71"/>
      <c r="P784" s="71"/>
      <c r="Q784" s="71"/>
      <c r="R784" s="71"/>
      <c r="S784" s="71"/>
      <c r="T784" s="71"/>
      <c r="U784" s="71"/>
      <c r="V784" s="71"/>
    </row>
    <row r="785" spans="1:22" ht="15.75" customHeight="1">
      <c r="A785" s="70"/>
      <c r="B785" s="71"/>
      <c r="C785" s="72"/>
      <c r="D785" s="71"/>
      <c r="E785" s="71"/>
      <c r="F785" s="71"/>
      <c r="G785" s="72"/>
      <c r="H785" s="71"/>
      <c r="I785" s="71"/>
      <c r="J785" s="71"/>
      <c r="K785" s="71"/>
      <c r="L785" s="71"/>
      <c r="M785" s="72"/>
      <c r="N785" s="71"/>
      <c r="O785" s="71"/>
      <c r="P785" s="71"/>
      <c r="Q785" s="71"/>
      <c r="R785" s="71"/>
      <c r="S785" s="71"/>
      <c r="T785" s="71"/>
      <c r="U785" s="71"/>
      <c r="V785" s="71"/>
    </row>
    <row r="786" spans="1:22" ht="15.75" customHeight="1">
      <c r="A786" s="70"/>
      <c r="B786" s="71"/>
      <c r="C786" s="72"/>
      <c r="D786" s="71"/>
      <c r="E786" s="71"/>
      <c r="F786" s="71"/>
      <c r="G786" s="72"/>
      <c r="H786" s="71"/>
      <c r="I786" s="71"/>
      <c r="J786" s="71"/>
      <c r="K786" s="71"/>
      <c r="L786" s="71"/>
      <c r="M786" s="72"/>
      <c r="N786" s="71"/>
      <c r="O786" s="71"/>
      <c r="P786" s="71"/>
      <c r="Q786" s="71"/>
      <c r="R786" s="71"/>
      <c r="S786" s="71"/>
      <c r="T786" s="71"/>
      <c r="U786" s="71"/>
      <c r="V786" s="71"/>
    </row>
    <row r="787" spans="1:22" ht="15.75" customHeight="1">
      <c r="A787" s="70"/>
      <c r="B787" s="71"/>
      <c r="C787" s="72"/>
      <c r="D787" s="71"/>
      <c r="E787" s="71"/>
      <c r="F787" s="71"/>
      <c r="G787" s="72"/>
      <c r="H787" s="71"/>
      <c r="I787" s="71"/>
      <c r="J787" s="71"/>
      <c r="K787" s="71"/>
      <c r="L787" s="71"/>
      <c r="M787" s="72"/>
      <c r="N787" s="71"/>
      <c r="O787" s="71"/>
      <c r="P787" s="71"/>
      <c r="Q787" s="71"/>
      <c r="R787" s="71"/>
      <c r="S787" s="71"/>
      <c r="T787" s="71"/>
      <c r="U787" s="71"/>
      <c r="V787" s="71"/>
    </row>
    <row r="788" spans="1:22" ht="15.75" customHeight="1">
      <c r="A788" s="70"/>
      <c r="B788" s="71"/>
      <c r="C788" s="72"/>
      <c r="D788" s="71"/>
      <c r="E788" s="71"/>
      <c r="F788" s="71"/>
      <c r="G788" s="72"/>
      <c r="H788" s="71"/>
      <c r="I788" s="71"/>
      <c r="J788" s="71"/>
      <c r="K788" s="71"/>
      <c r="L788" s="71"/>
      <c r="M788" s="72"/>
      <c r="N788" s="71"/>
      <c r="O788" s="71"/>
      <c r="P788" s="71"/>
      <c r="Q788" s="71"/>
      <c r="R788" s="71"/>
      <c r="S788" s="71"/>
      <c r="T788" s="71"/>
      <c r="U788" s="71"/>
      <c r="V788" s="71"/>
    </row>
    <row r="789" spans="1:22" ht="15.75" customHeight="1">
      <c r="A789" s="70"/>
      <c r="B789" s="71"/>
      <c r="C789" s="72"/>
      <c r="D789" s="71"/>
      <c r="E789" s="71"/>
      <c r="F789" s="71"/>
      <c r="G789" s="72"/>
      <c r="H789" s="71"/>
      <c r="I789" s="71"/>
      <c r="J789" s="71"/>
      <c r="K789" s="71"/>
      <c r="L789" s="71"/>
      <c r="M789" s="72"/>
      <c r="N789" s="71"/>
      <c r="O789" s="71"/>
      <c r="P789" s="71"/>
      <c r="Q789" s="71"/>
      <c r="R789" s="71"/>
      <c r="S789" s="71"/>
      <c r="T789" s="71"/>
      <c r="U789" s="71"/>
      <c r="V789" s="71"/>
    </row>
    <row r="790" spans="1:22" ht="15.75" customHeight="1">
      <c r="A790" s="70"/>
      <c r="B790" s="71"/>
      <c r="C790" s="72"/>
      <c r="D790" s="71"/>
      <c r="E790" s="71"/>
      <c r="F790" s="71"/>
      <c r="G790" s="72"/>
      <c r="H790" s="71"/>
      <c r="I790" s="71"/>
      <c r="J790" s="71"/>
      <c r="K790" s="71"/>
      <c r="L790" s="71"/>
      <c r="M790" s="72"/>
      <c r="N790" s="71"/>
      <c r="O790" s="71"/>
      <c r="P790" s="71"/>
      <c r="Q790" s="71"/>
      <c r="R790" s="71"/>
      <c r="S790" s="71"/>
      <c r="T790" s="71"/>
      <c r="U790" s="71"/>
      <c r="V790" s="71"/>
    </row>
    <row r="791" spans="1:22" ht="15.75" customHeight="1">
      <c r="A791" s="70"/>
      <c r="B791" s="71"/>
      <c r="C791" s="72"/>
      <c r="D791" s="71"/>
      <c r="E791" s="71"/>
      <c r="F791" s="71"/>
      <c r="G791" s="72"/>
      <c r="H791" s="71"/>
      <c r="I791" s="71"/>
      <c r="J791" s="71"/>
      <c r="K791" s="71"/>
      <c r="L791" s="71"/>
      <c r="M791" s="72"/>
      <c r="N791" s="71"/>
      <c r="O791" s="71"/>
      <c r="P791" s="71"/>
      <c r="Q791" s="71"/>
      <c r="R791" s="71"/>
      <c r="S791" s="71"/>
      <c r="T791" s="71"/>
      <c r="U791" s="71"/>
      <c r="V791" s="71"/>
    </row>
    <row r="792" spans="1:22" ht="15.75" customHeight="1">
      <c r="A792" s="70"/>
      <c r="B792" s="71"/>
      <c r="C792" s="72"/>
      <c r="D792" s="71"/>
      <c r="E792" s="71"/>
      <c r="F792" s="71"/>
      <c r="G792" s="72"/>
      <c r="H792" s="71"/>
      <c r="I792" s="71"/>
      <c r="J792" s="71"/>
      <c r="K792" s="71"/>
      <c r="L792" s="71"/>
      <c r="M792" s="72"/>
      <c r="N792" s="71"/>
      <c r="O792" s="71"/>
      <c r="P792" s="71"/>
      <c r="Q792" s="71"/>
      <c r="R792" s="71"/>
      <c r="S792" s="71"/>
      <c r="T792" s="71"/>
      <c r="U792" s="71"/>
      <c r="V792" s="71"/>
    </row>
    <row r="793" spans="1:22" ht="15.75" customHeight="1">
      <c r="A793" s="70"/>
      <c r="B793" s="71"/>
      <c r="C793" s="72"/>
      <c r="D793" s="71"/>
      <c r="E793" s="71"/>
      <c r="F793" s="71"/>
      <c r="G793" s="72"/>
      <c r="H793" s="71"/>
      <c r="I793" s="71"/>
      <c r="J793" s="71"/>
      <c r="K793" s="71"/>
      <c r="L793" s="71"/>
      <c r="M793" s="72"/>
      <c r="N793" s="71"/>
      <c r="O793" s="71"/>
      <c r="P793" s="71"/>
      <c r="Q793" s="71"/>
      <c r="R793" s="71"/>
      <c r="S793" s="71"/>
      <c r="T793" s="71"/>
      <c r="U793" s="71"/>
      <c r="V793" s="71"/>
    </row>
    <row r="794" spans="1:22" ht="15.75" customHeight="1">
      <c r="A794" s="70"/>
      <c r="B794" s="71"/>
      <c r="C794" s="72"/>
      <c r="D794" s="71"/>
      <c r="E794" s="71"/>
      <c r="F794" s="71"/>
      <c r="G794" s="72"/>
      <c r="H794" s="71"/>
      <c r="I794" s="71"/>
      <c r="J794" s="71"/>
      <c r="K794" s="71"/>
      <c r="L794" s="71"/>
      <c r="M794" s="72"/>
      <c r="N794" s="71"/>
      <c r="O794" s="71"/>
      <c r="P794" s="71"/>
      <c r="Q794" s="71"/>
      <c r="R794" s="71"/>
      <c r="S794" s="71"/>
      <c r="T794" s="71"/>
      <c r="U794" s="71"/>
      <c r="V794" s="71"/>
    </row>
    <row r="795" spans="1:22" ht="15.75" customHeight="1">
      <c r="A795" s="70"/>
      <c r="B795" s="71"/>
      <c r="C795" s="72"/>
      <c r="D795" s="71"/>
      <c r="E795" s="71"/>
      <c r="F795" s="71"/>
      <c r="G795" s="72"/>
      <c r="H795" s="71"/>
      <c r="I795" s="71"/>
      <c r="J795" s="71"/>
      <c r="K795" s="71"/>
      <c r="L795" s="71"/>
      <c r="M795" s="72"/>
      <c r="N795" s="71"/>
      <c r="O795" s="71"/>
      <c r="P795" s="71"/>
      <c r="Q795" s="71"/>
      <c r="R795" s="71"/>
      <c r="S795" s="71"/>
      <c r="T795" s="71"/>
      <c r="U795" s="71"/>
      <c r="V795" s="71"/>
    </row>
    <row r="796" spans="1:22" ht="15.75" customHeight="1">
      <c r="A796" s="70"/>
      <c r="B796" s="71"/>
      <c r="C796" s="72"/>
      <c r="D796" s="71"/>
      <c r="E796" s="71"/>
      <c r="F796" s="71"/>
      <c r="G796" s="72"/>
      <c r="H796" s="71"/>
      <c r="I796" s="71"/>
      <c r="J796" s="71"/>
      <c r="K796" s="71"/>
      <c r="L796" s="71"/>
      <c r="M796" s="72"/>
      <c r="N796" s="71"/>
      <c r="O796" s="71"/>
      <c r="P796" s="71"/>
      <c r="Q796" s="71"/>
      <c r="R796" s="71"/>
      <c r="S796" s="71"/>
      <c r="T796" s="71"/>
      <c r="U796" s="71"/>
      <c r="V796" s="71"/>
    </row>
    <row r="797" spans="1:22" ht="15.75" customHeight="1">
      <c r="A797" s="70"/>
      <c r="B797" s="71"/>
      <c r="C797" s="72"/>
      <c r="D797" s="71"/>
      <c r="E797" s="71"/>
      <c r="F797" s="71"/>
      <c r="G797" s="72"/>
      <c r="H797" s="71"/>
      <c r="I797" s="71"/>
      <c r="J797" s="71"/>
      <c r="K797" s="71"/>
      <c r="L797" s="71"/>
      <c r="M797" s="72"/>
      <c r="N797" s="71"/>
      <c r="O797" s="71"/>
      <c r="P797" s="71"/>
      <c r="Q797" s="71"/>
      <c r="R797" s="71"/>
      <c r="S797" s="71"/>
      <c r="T797" s="71"/>
      <c r="U797" s="71"/>
      <c r="V797" s="71"/>
    </row>
    <row r="798" spans="1:22" ht="15.75" customHeight="1">
      <c r="A798" s="70"/>
      <c r="B798" s="71"/>
      <c r="C798" s="72"/>
      <c r="D798" s="71"/>
      <c r="E798" s="71"/>
      <c r="F798" s="71"/>
      <c r="G798" s="72"/>
      <c r="H798" s="71"/>
      <c r="I798" s="71"/>
      <c r="J798" s="71"/>
      <c r="K798" s="71"/>
      <c r="L798" s="71"/>
      <c r="M798" s="72"/>
      <c r="N798" s="71"/>
      <c r="O798" s="71"/>
      <c r="P798" s="71"/>
      <c r="Q798" s="71"/>
      <c r="R798" s="71"/>
      <c r="S798" s="71"/>
      <c r="T798" s="71"/>
      <c r="U798" s="71"/>
      <c r="V798" s="71"/>
    </row>
    <row r="799" spans="1:22" ht="15.75" customHeight="1">
      <c r="A799" s="70"/>
      <c r="B799" s="71"/>
      <c r="C799" s="72"/>
      <c r="D799" s="71"/>
      <c r="E799" s="71"/>
      <c r="F799" s="71"/>
      <c r="G799" s="72"/>
      <c r="H799" s="71"/>
      <c r="I799" s="71"/>
      <c r="J799" s="71"/>
      <c r="K799" s="71"/>
      <c r="L799" s="71"/>
      <c r="M799" s="72"/>
      <c r="N799" s="71"/>
      <c r="O799" s="71"/>
      <c r="P799" s="71"/>
      <c r="Q799" s="71"/>
      <c r="R799" s="71"/>
      <c r="S799" s="71"/>
      <c r="T799" s="71"/>
      <c r="U799" s="71"/>
      <c r="V799" s="71"/>
    </row>
    <row r="800" spans="1:22" ht="15.75" customHeight="1">
      <c r="A800" s="70"/>
      <c r="B800" s="71"/>
      <c r="C800" s="72"/>
      <c r="D800" s="71"/>
      <c r="E800" s="71"/>
      <c r="F800" s="71"/>
      <c r="G800" s="72"/>
      <c r="H800" s="71"/>
      <c r="I800" s="71"/>
      <c r="J800" s="71"/>
      <c r="K800" s="71"/>
      <c r="L800" s="71"/>
      <c r="M800" s="72"/>
      <c r="N800" s="71"/>
      <c r="O800" s="71"/>
      <c r="P800" s="71"/>
      <c r="Q800" s="71"/>
      <c r="R800" s="71"/>
      <c r="S800" s="71"/>
      <c r="T800" s="71"/>
      <c r="U800" s="71"/>
      <c r="V800" s="71"/>
    </row>
    <row r="801" spans="1:22" ht="15.75" customHeight="1">
      <c r="A801" s="70"/>
      <c r="B801" s="71"/>
      <c r="C801" s="72"/>
      <c r="D801" s="71"/>
      <c r="E801" s="71"/>
      <c r="F801" s="71"/>
      <c r="G801" s="72"/>
      <c r="H801" s="71"/>
      <c r="I801" s="71"/>
      <c r="J801" s="71"/>
      <c r="K801" s="71"/>
      <c r="L801" s="71"/>
      <c r="M801" s="72"/>
      <c r="N801" s="71"/>
      <c r="O801" s="71"/>
      <c r="P801" s="71"/>
      <c r="Q801" s="71"/>
      <c r="R801" s="71"/>
      <c r="S801" s="71"/>
      <c r="T801" s="71"/>
      <c r="U801" s="71"/>
      <c r="V801" s="71"/>
    </row>
    <row r="802" spans="1:22" ht="15.75" customHeight="1">
      <c r="A802" s="70"/>
      <c r="B802" s="71"/>
      <c r="C802" s="72"/>
      <c r="D802" s="71"/>
      <c r="E802" s="71"/>
      <c r="F802" s="71"/>
      <c r="G802" s="72"/>
      <c r="H802" s="71"/>
      <c r="I802" s="71"/>
      <c r="J802" s="71"/>
      <c r="K802" s="71"/>
      <c r="L802" s="71"/>
      <c r="M802" s="72"/>
      <c r="N802" s="71"/>
      <c r="O802" s="71"/>
      <c r="P802" s="71"/>
      <c r="Q802" s="71"/>
      <c r="R802" s="71"/>
      <c r="S802" s="71"/>
      <c r="T802" s="71"/>
      <c r="U802" s="71"/>
      <c r="V802" s="71"/>
    </row>
    <row r="803" spans="1:22" ht="15.75" customHeight="1">
      <c r="A803" s="70"/>
      <c r="B803" s="71"/>
      <c r="C803" s="72"/>
      <c r="D803" s="71"/>
      <c r="E803" s="71"/>
      <c r="F803" s="71"/>
      <c r="G803" s="72"/>
      <c r="H803" s="71"/>
      <c r="I803" s="71"/>
      <c r="J803" s="71"/>
      <c r="K803" s="71"/>
      <c r="L803" s="71"/>
      <c r="M803" s="72"/>
      <c r="N803" s="71"/>
      <c r="O803" s="71"/>
      <c r="P803" s="71"/>
      <c r="Q803" s="71"/>
      <c r="R803" s="71"/>
      <c r="S803" s="71"/>
      <c r="T803" s="71"/>
      <c r="U803" s="71"/>
      <c r="V803" s="71"/>
    </row>
    <row r="804" spans="1:22" ht="15.75" customHeight="1">
      <c r="A804" s="70"/>
      <c r="B804" s="71"/>
      <c r="C804" s="72"/>
      <c r="D804" s="71"/>
      <c r="E804" s="71"/>
      <c r="F804" s="71"/>
      <c r="G804" s="72"/>
      <c r="H804" s="71"/>
      <c r="I804" s="71"/>
      <c r="J804" s="71"/>
      <c r="K804" s="71"/>
      <c r="L804" s="71"/>
      <c r="M804" s="72"/>
      <c r="N804" s="71"/>
      <c r="O804" s="71"/>
      <c r="P804" s="71"/>
      <c r="Q804" s="71"/>
      <c r="R804" s="71"/>
      <c r="S804" s="71"/>
      <c r="T804" s="71"/>
      <c r="U804" s="71"/>
      <c r="V804" s="71"/>
    </row>
    <row r="805" spans="1:22" ht="15.75" customHeight="1">
      <c r="A805" s="70"/>
      <c r="B805" s="71"/>
      <c r="C805" s="72"/>
      <c r="D805" s="71"/>
      <c r="E805" s="71"/>
      <c r="F805" s="71"/>
      <c r="G805" s="72"/>
      <c r="H805" s="71"/>
      <c r="I805" s="71"/>
      <c r="J805" s="71"/>
      <c r="K805" s="71"/>
      <c r="L805" s="71"/>
      <c r="M805" s="72"/>
      <c r="N805" s="71"/>
      <c r="O805" s="71"/>
      <c r="P805" s="71"/>
      <c r="Q805" s="71"/>
      <c r="R805" s="71"/>
      <c r="S805" s="71"/>
      <c r="T805" s="71"/>
      <c r="U805" s="71"/>
      <c r="V805" s="71"/>
    </row>
    <row r="806" spans="1:22" ht="15.75" customHeight="1">
      <c r="A806" s="70"/>
      <c r="B806" s="71"/>
      <c r="C806" s="72"/>
      <c r="D806" s="71"/>
      <c r="E806" s="71"/>
      <c r="F806" s="71"/>
      <c r="G806" s="72"/>
      <c r="H806" s="71"/>
      <c r="I806" s="71"/>
      <c r="J806" s="71"/>
      <c r="K806" s="71"/>
      <c r="L806" s="71"/>
      <c r="M806" s="72"/>
      <c r="N806" s="71"/>
      <c r="O806" s="71"/>
      <c r="P806" s="71"/>
      <c r="Q806" s="71"/>
      <c r="R806" s="71"/>
      <c r="S806" s="71"/>
      <c r="T806" s="71"/>
      <c r="U806" s="71"/>
      <c r="V806" s="71"/>
    </row>
    <row r="807" spans="1:22" ht="15.75" customHeight="1">
      <c r="A807" s="70"/>
      <c r="B807" s="71"/>
      <c r="C807" s="72"/>
      <c r="D807" s="71"/>
      <c r="E807" s="71"/>
      <c r="F807" s="71"/>
      <c r="G807" s="72"/>
      <c r="H807" s="71"/>
      <c r="I807" s="71"/>
      <c r="J807" s="71"/>
      <c r="K807" s="71"/>
      <c r="L807" s="71"/>
      <c r="M807" s="72"/>
      <c r="N807" s="71"/>
      <c r="O807" s="71"/>
      <c r="P807" s="71"/>
      <c r="Q807" s="71"/>
      <c r="R807" s="71"/>
      <c r="S807" s="71"/>
      <c r="T807" s="71"/>
      <c r="U807" s="71"/>
      <c r="V807" s="71"/>
    </row>
    <row r="808" spans="1:22" ht="15.75" customHeight="1">
      <c r="A808" s="70"/>
      <c r="B808" s="71"/>
      <c r="C808" s="72"/>
      <c r="D808" s="71"/>
      <c r="E808" s="71"/>
      <c r="F808" s="71"/>
      <c r="G808" s="72"/>
      <c r="H808" s="71"/>
      <c r="I808" s="71"/>
      <c r="J808" s="71"/>
      <c r="K808" s="71"/>
      <c r="L808" s="71"/>
      <c r="M808" s="72"/>
      <c r="N808" s="71"/>
      <c r="O808" s="71"/>
      <c r="P808" s="71"/>
      <c r="Q808" s="71"/>
      <c r="R808" s="71"/>
      <c r="S808" s="71"/>
      <c r="T808" s="71"/>
      <c r="U808" s="71"/>
      <c r="V808" s="71"/>
    </row>
    <row r="809" spans="1:22" ht="15.75" customHeight="1">
      <c r="A809" s="70"/>
      <c r="B809" s="71"/>
      <c r="C809" s="72"/>
      <c r="D809" s="71"/>
      <c r="E809" s="71"/>
      <c r="F809" s="71"/>
      <c r="G809" s="72"/>
      <c r="H809" s="71"/>
      <c r="I809" s="71"/>
      <c r="J809" s="71"/>
      <c r="K809" s="71"/>
      <c r="L809" s="71"/>
      <c r="M809" s="72"/>
      <c r="N809" s="71"/>
      <c r="O809" s="71"/>
      <c r="P809" s="71"/>
      <c r="Q809" s="71"/>
      <c r="R809" s="71"/>
      <c r="S809" s="71"/>
      <c r="T809" s="71"/>
      <c r="U809" s="71"/>
      <c r="V809" s="71"/>
    </row>
    <row r="810" spans="1:22" ht="15.75" customHeight="1">
      <c r="A810" s="70"/>
      <c r="B810" s="71"/>
      <c r="C810" s="72"/>
      <c r="D810" s="71"/>
      <c r="E810" s="71"/>
      <c r="F810" s="71"/>
      <c r="G810" s="72"/>
      <c r="H810" s="71"/>
      <c r="I810" s="71"/>
      <c r="J810" s="71"/>
      <c r="K810" s="71"/>
      <c r="L810" s="71"/>
      <c r="M810" s="72"/>
      <c r="N810" s="71"/>
      <c r="O810" s="71"/>
      <c r="P810" s="71"/>
      <c r="Q810" s="71"/>
      <c r="R810" s="71"/>
      <c r="S810" s="71"/>
      <c r="T810" s="71"/>
      <c r="U810" s="71"/>
      <c r="V810" s="71"/>
    </row>
    <row r="811" spans="1:22" ht="15.75" customHeight="1">
      <c r="A811" s="70"/>
      <c r="B811" s="71"/>
      <c r="C811" s="72"/>
      <c r="D811" s="71"/>
      <c r="E811" s="71"/>
      <c r="F811" s="71"/>
      <c r="G811" s="72"/>
      <c r="H811" s="71"/>
      <c r="I811" s="71"/>
      <c r="J811" s="71"/>
      <c r="K811" s="71"/>
      <c r="L811" s="71"/>
      <c r="M811" s="72"/>
      <c r="N811" s="71"/>
      <c r="O811" s="71"/>
      <c r="P811" s="71"/>
      <c r="Q811" s="71"/>
      <c r="R811" s="71"/>
      <c r="S811" s="71"/>
      <c r="T811" s="71"/>
      <c r="U811" s="71"/>
      <c r="V811" s="71"/>
    </row>
    <row r="812" spans="1:22" ht="15.75" customHeight="1">
      <c r="A812" s="70"/>
      <c r="B812" s="71"/>
      <c r="C812" s="72"/>
      <c r="D812" s="71"/>
      <c r="E812" s="71"/>
      <c r="F812" s="71"/>
      <c r="G812" s="72"/>
      <c r="H812" s="71"/>
      <c r="I812" s="71"/>
      <c r="J812" s="71"/>
      <c r="K812" s="71"/>
      <c r="L812" s="71"/>
      <c r="M812" s="72"/>
      <c r="N812" s="71"/>
      <c r="O812" s="71"/>
      <c r="P812" s="71"/>
      <c r="Q812" s="71"/>
      <c r="R812" s="71"/>
      <c r="S812" s="71"/>
      <c r="T812" s="71"/>
      <c r="U812" s="71"/>
      <c r="V812" s="71"/>
    </row>
    <row r="813" spans="1:22" ht="15.75" customHeight="1">
      <c r="A813" s="70"/>
      <c r="B813" s="71"/>
      <c r="C813" s="72"/>
      <c r="D813" s="71"/>
      <c r="E813" s="71"/>
      <c r="F813" s="71"/>
      <c r="G813" s="72"/>
      <c r="H813" s="71"/>
      <c r="I813" s="71"/>
      <c r="J813" s="71"/>
      <c r="K813" s="71"/>
      <c r="L813" s="71"/>
      <c r="M813" s="72"/>
      <c r="N813" s="71"/>
      <c r="O813" s="71"/>
      <c r="P813" s="71"/>
      <c r="Q813" s="71"/>
      <c r="R813" s="71"/>
      <c r="S813" s="71"/>
      <c r="T813" s="71"/>
      <c r="U813" s="71"/>
      <c r="V813" s="71"/>
    </row>
    <row r="814" spans="1:22" ht="15.75" customHeight="1">
      <c r="A814" s="70"/>
      <c r="B814" s="71"/>
      <c r="C814" s="72"/>
      <c r="D814" s="71"/>
      <c r="E814" s="71"/>
      <c r="F814" s="71"/>
      <c r="G814" s="72"/>
      <c r="H814" s="71"/>
      <c r="I814" s="71"/>
      <c r="J814" s="71"/>
      <c r="K814" s="71"/>
      <c r="L814" s="71"/>
      <c r="M814" s="72"/>
      <c r="N814" s="71"/>
      <c r="O814" s="71"/>
      <c r="P814" s="71"/>
      <c r="Q814" s="71"/>
      <c r="R814" s="71"/>
      <c r="S814" s="71"/>
      <c r="T814" s="71"/>
      <c r="U814" s="71"/>
      <c r="V814" s="71"/>
    </row>
    <row r="815" spans="1:22" ht="15.75" customHeight="1">
      <c r="A815" s="70"/>
      <c r="B815" s="71"/>
      <c r="C815" s="72"/>
      <c r="D815" s="71"/>
      <c r="E815" s="71"/>
      <c r="F815" s="71"/>
      <c r="G815" s="72"/>
      <c r="H815" s="71"/>
      <c r="I815" s="71"/>
      <c r="J815" s="71"/>
      <c r="K815" s="71"/>
      <c r="L815" s="71"/>
      <c r="M815" s="72"/>
      <c r="N815" s="71"/>
      <c r="O815" s="71"/>
      <c r="P815" s="71"/>
      <c r="Q815" s="71"/>
      <c r="R815" s="71"/>
      <c r="S815" s="71"/>
      <c r="T815" s="71"/>
      <c r="U815" s="71"/>
      <c r="V815" s="71"/>
    </row>
    <row r="816" spans="1:22" ht="15.75" customHeight="1">
      <c r="A816" s="70"/>
      <c r="B816" s="71"/>
      <c r="C816" s="72"/>
      <c r="D816" s="71"/>
      <c r="E816" s="71"/>
      <c r="F816" s="71"/>
      <c r="G816" s="72"/>
      <c r="H816" s="71"/>
      <c r="I816" s="71"/>
      <c r="J816" s="71"/>
      <c r="K816" s="71"/>
      <c r="L816" s="71"/>
      <c r="M816" s="72"/>
      <c r="N816" s="71"/>
      <c r="O816" s="71"/>
      <c r="P816" s="71"/>
      <c r="Q816" s="71"/>
      <c r="R816" s="71"/>
      <c r="S816" s="71"/>
      <c r="T816" s="71"/>
      <c r="U816" s="71"/>
      <c r="V816" s="71"/>
    </row>
    <row r="817" spans="1:22" ht="15.75" customHeight="1">
      <c r="A817" s="70"/>
      <c r="B817" s="71"/>
      <c r="C817" s="72"/>
      <c r="D817" s="71"/>
      <c r="E817" s="71"/>
      <c r="F817" s="71"/>
      <c r="G817" s="72"/>
      <c r="H817" s="71"/>
      <c r="I817" s="71"/>
      <c r="J817" s="71"/>
      <c r="K817" s="71"/>
      <c r="L817" s="71"/>
      <c r="M817" s="72"/>
      <c r="N817" s="71"/>
      <c r="O817" s="71"/>
      <c r="P817" s="71"/>
      <c r="Q817" s="71"/>
      <c r="R817" s="71"/>
      <c r="S817" s="71"/>
      <c r="T817" s="71"/>
      <c r="U817" s="71"/>
      <c r="V817" s="71"/>
    </row>
    <row r="818" spans="1:22" ht="15.75" customHeight="1">
      <c r="A818" s="70"/>
      <c r="B818" s="71"/>
      <c r="C818" s="72"/>
      <c r="D818" s="71"/>
      <c r="E818" s="71"/>
      <c r="F818" s="71"/>
      <c r="G818" s="72"/>
      <c r="H818" s="71"/>
      <c r="I818" s="71"/>
      <c r="J818" s="71"/>
      <c r="K818" s="71"/>
      <c r="L818" s="71"/>
      <c r="M818" s="72"/>
      <c r="N818" s="71"/>
      <c r="O818" s="71"/>
      <c r="P818" s="71"/>
      <c r="Q818" s="71"/>
      <c r="R818" s="71"/>
      <c r="S818" s="71"/>
      <c r="T818" s="71"/>
      <c r="U818" s="71"/>
      <c r="V818" s="71"/>
    </row>
    <row r="819" spans="1:22" ht="15.75" customHeight="1">
      <c r="A819" s="70"/>
      <c r="B819" s="71"/>
      <c r="C819" s="72"/>
      <c r="D819" s="71"/>
      <c r="E819" s="71"/>
      <c r="F819" s="71"/>
      <c r="G819" s="72"/>
      <c r="H819" s="71"/>
      <c r="I819" s="71"/>
      <c r="J819" s="71"/>
      <c r="K819" s="71"/>
      <c r="L819" s="71"/>
      <c r="M819" s="72"/>
      <c r="N819" s="71"/>
      <c r="O819" s="71"/>
      <c r="P819" s="71"/>
      <c r="Q819" s="71"/>
      <c r="R819" s="71"/>
      <c r="S819" s="71"/>
      <c r="T819" s="71"/>
      <c r="U819" s="71"/>
      <c r="V819" s="71"/>
    </row>
    <row r="820" spans="1:22" ht="15.75" customHeight="1">
      <c r="A820" s="70"/>
      <c r="B820" s="71"/>
      <c r="C820" s="72"/>
      <c r="D820" s="71"/>
      <c r="E820" s="71"/>
      <c r="F820" s="71"/>
      <c r="G820" s="72"/>
      <c r="H820" s="71"/>
      <c r="I820" s="71"/>
      <c r="J820" s="71"/>
      <c r="K820" s="71"/>
      <c r="L820" s="71"/>
      <c r="M820" s="72"/>
      <c r="N820" s="71"/>
      <c r="O820" s="71"/>
      <c r="P820" s="71"/>
      <c r="Q820" s="71"/>
      <c r="R820" s="71"/>
      <c r="S820" s="71"/>
      <c r="T820" s="71"/>
      <c r="U820" s="71"/>
      <c r="V820" s="71"/>
    </row>
    <row r="821" spans="1:22" ht="15.75" customHeight="1">
      <c r="A821" s="70"/>
      <c r="B821" s="71"/>
      <c r="C821" s="72"/>
      <c r="D821" s="71"/>
      <c r="E821" s="71"/>
      <c r="F821" s="71"/>
      <c r="G821" s="72"/>
      <c r="H821" s="71"/>
      <c r="I821" s="71"/>
      <c r="J821" s="71"/>
      <c r="K821" s="71"/>
      <c r="L821" s="71"/>
      <c r="M821" s="72"/>
      <c r="N821" s="71"/>
      <c r="O821" s="71"/>
      <c r="P821" s="71"/>
      <c r="Q821" s="71"/>
      <c r="R821" s="71"/>
      <c r="S821" s="71"/>
      <c r="T821" s="71"/>
      <c r="U821" s="71"/>
      <c r="V821" s="71"/>
    </row>
    <row r="822" spans="1:22" ht="15.75" customHeight="1">
      <c r="A822" s="70"/>
      <c r="B822" s="71"/>
      <c r="C822" s="72"/>
      <c r="D822" s="71"/>
      <c r="E822" s="71"/>
      <c r="F822" s="71"/>
      <c r="G822" s="72"/>
      <c r="H822" s="71"/>
      <c r="I822" s="71"/>
      <c r="J822" s="71"/>
      <c r="K822" s="71"/>
      <c r="L822" s="71"/>
      <c r="M822" s="72"/>
      <c r="N822" s="71"/>
      <c r="O822" s="71"/>
      <c r="P822" s="71"/>
      <c r="Q822" s="71"/>
      <c r="R822" s="71"/>
      <c r="S822" s="71"/>
      <c r="T822" s="71"/>
      <c r="U822" s="71"/>
      <c r="V822" s="71"/>
    </row>
    <row r="823" spans="1:22" ht="15.75" customHeight="1">
      <c r="A823" s="70"/>
      <c r="B823" s="71"/>
      <c r="C823" s="72"/>
      <c r="D823" s="71"/>
      <c r="E823" s="71"/>
      <c r="F823" s="71"/>
      <c r="G823" s="72"/>
      <c r="H823" s="71"/>
      <c r="I823" s="71"/>
      <c r="J823" s="71"/>
      <c r="K823" s="71"/>
      <c r="L823" s="71"/>
      <c r="M823" s="72"/>
      <c r="N823" s="71"/>
      <c r="O823" s="71"/>
      <c r="P823" s="71"/>
      <c r="Q823" s="71"/>
      <c r="R823" s="71"/>
      <c r="S823" s="71"/>
      <c r="T823" s="71"/>
      <c r="U823" s="71"/>
      <c r="V823" s="71"/>
    </row>
    <row r="824" spans="1:22" ht="15.75" customHeight="1">
      <c r="A824" s="70"/>
      <c r="B824" s="71"/>
      <c r="C824" s="72"/>
      <c r="D824" s="71"/>
      <c r="E824" s="71"/>
      <c r="F824" s="71"/>
      <c r="G824" s="72"/>
      <c r="H824" s="71"/>
      <c r="I824" s="71"/>
      <c r="J824" s="71"/>
      <c r="K824" s="71"/>
      <c r="L824" s="71"/>
      <c r="M824" s="72"/>
      <c r="N824" s="71"/>
      <c r="O824" s="71"/>
      <c r="P824" s="71"/>
      <c r="Q824" s="71"/>
      <c r="R824" s="71"/>
      <c r="S824" s="71"/>
      <c r="T824" s="71"/>
      <c r="U824" s="71"/>
      <c r="V824" s="71"/>
    </row>
    <row r="825" spans="1:22" ht="15.75" customHeight="1">
      <c r="A825" s="70"/>
      <c r="B825" s="71"/>
      <c r="C825" s="72"/>
      <c r="D825" s="71"/>
      <c r="E825" s="71"/>
      <c r="F825" s="71"/>
      <c r="G825" s="72"/>
      <c r="H825" s="71"/>
      <c r="I825" s="71"/>
      <c r="J825" s="71"/>
      <c r="K825" s="71"/>
      <c r="L825" s="71"/>
      <c r="M825" s="72"/>
      <c r="N825" s="71"/>
      <c r="O825" s="71"/>
      <c r="P825" s="71"/>
      <c r="Q825" s="71"/>
      <c r="R825" s="71"/>
      <c r="S825" s="71"/>
      <c r="T825" s="71"/>
      <c r="U825" s="71"/>
      <c r="V825" s="71"/>
    </row>
  </sheetData>
  <sheetProtection algorithmName="SHA-512" hashValue="ONfS1b7NmvQ/C9LNyIXEa/QUha7txEjX8nNJ7n+JAyU2oGKTXYqdtuDAX2h2MurRfLzqcK6O6TH5cCw7GlO7Kw==" saltValue="5ALMc3IQCCy0LXmEiekz3Q==" spinCount="100000" sheet="1" formatCells="0" formatColumns="0"/>
  <autoFilter ref="A2:V6" xr:uid="{6E695EE0-1004-455D-8A20-4E6BFED03B87}"/>
  <conditionalFormatting sqref="M3:M825 M1">
    <cfRule type="cellIs" dxfId="1" priority="3" operator="equal">
      <formula>"Maior melhor"</formula>
    </cfRule>
    <cfRule type="cellIs" dxfId="0" priority="4" operator="equal">
      <formula>"Menor melhor"</formula>
    </cfRule>
  </conditionalFormatting>
  <pageMargins left="0.31496062992125984" right="0.31496062992125984" top="0.59055118110236227" bottom="0.59055118110236227"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vt:i4>
      </vt:variant>
    </vt:vector>
  </HeadingPairs>
  <TitlesOfParts>
    <vt:vector size="13" baseType="lpstr">
      <vt:lpstr>Mapa Estratégico</vt:lpstr>
      <vt:lpstr>Resumo PDI</vt:lpstr>
      <vt:lpstr>Resultado Ações 2018</vt:lpstr>
      <vt:lpstr>Resultado Ações 2019</vt:lpstr>
      <vt:lpstr>Graf. Consolidado</vt:lpstr>
      <vt:lpstr>Objet_Prog antes da Revisão</vt:lpstr>
      <vt:lpstr>Capa</vt:lpstr>
      <vt:lpstr>Programas excluídos</vt:lpstr>
      <vt:lpstr>Programas inseridos</vt:lpstr>
      <vt:lpstr>Ações mantidas e excluídas</vt:lpstr>
      <vt:lpstr>Ações inseridas</vt:lpstr>
      <vt:lpstr>Objet_Prog após Revisão</vt:lpstr>
      <vt:lpstr>Capa!Area_de_impressao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0346105</dc:creator>
  <cp:keywords/>
  <dc:description/>
  <cp:lastModifiedBy>cpge</cp:lastModifiedBy>
  <cp:revision/>
  <cp:lastPrinted>2023-12-20T11:20:36Z</cp:lastPrinted>
  <dcterms:created xsi:type="dcterms:W3CDTF">2018-01-16T14:36:49Z</dcterms:created>
  <dcterms:modified xsi:type="dcterms:W3CDTF">2023-12-20T11:43:36Z</dcterms:modified>
  <cp:category/>
  <cp:contentStatus/>
</cp:coreProperties>
</file>